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autoCompressPictures="0"/>
  <mc:AlternateContent xmlns:mc="http://schemas.openxmlformats.org/markup-compatibility/2006">
    <mc:Choice Requires="x15">
      <x15ac:absPath xmlns:x15ac="http://schemas.microsoft.com/office/spreadsheetml/2010/11/ac" url="https://axisseeddirect-my.sharepoint.com/personal/jstasell_axisseeddirect_com/Documents/Plots/2024 Plots/Corn Plots/"/>
    </mc:Choice>
  </mc:AlternateContent>
  <xr:revisionPtr revIDLastSave="59" documentId="8_{281D7F12-68B5-415C-B614-86B8B013EDC7}" xr6:coauthVersionLast="47" xr6:coauthVersionMax="47" xr10:uidLastSave="{9B649974-2BC0-4837-965F-F7DB0E2DB863}"/>
  <bookViews>
    <workbookView xWindow="-108" yWindow="-108" windowWidth="23256" windowHeight="12576" activeTab="1" xr2:uid="{00000000-000D-0000-FFFF-FFFF00000000}"/>
  </bookViews>
  <sheets>
    <sheet name="ENTRY" sheetId="14" r:id="rId1"/>
    <sheet name="PRINT" sheetId="17" r:id="rId2"/>
    <sheet name="Lookups" sheetId="16" state="hidden" r:id="rId3"/>
  </sheets>
  <definedNames>
    <definedName name="_xlnm._FilterDatabase" localSheetId="0" hidden="1">ENTRY!$A$116:$A$185</definedName>
    <definedName name="AVGRowLength">ENTRY!$H$112</definedName>
    <definedName name="AVGRowsPerPlot">ENTRY!$G$112</definedName>
    <definedName name="Brand">ENTRY!$B$38:$B$111</definedName>
    <definedName name="Coop_Address_1">ENTRY!$I$7</definedName>
    <definedName name="Coop_Address_2">ENTRY!$I$8</definedName>
    <definedName name="Coop_City">ENTRY!$I$9</definedName>
    <definedName name="Coop_Email">ENTRY!$C$10</definedName>
    <definedName name="Coop_First_Name">ENTRY!$C$7</definedName>
    <definedName name="Coop_Last_Name">ENTRY!$C$8</definedName>
    <definedName name="Coop_State">ENTRY!$I$10</definedName>
    <definedName name="Cooperator_Phone">ENTRY!$C$11</definedName>
    <definedName name="CoopState2">ENTRY!#REF!</definedName>
    <definedName name="CoopZip">ENTRY!$I$11</definedName>
    <definedName name="Corn_Price">ENTRY!$P$35</definedName>
    <definedName name="County">ENTRY!$Q$20</definedName>
    <definedName name="CustNo">ENTRY!$C$5</definedName>
    <definedName name="Date_Planted">ENTRY!$C$17</definedName>
    <definedName name="Directions_to_Plot">ENTRY!$Q$26</definedName>
    <definedName name="District">ENTRY!#REF!</definedName>
    <definedName name="Dollars_Per_Acre">ENTRY!$P$37:$P$111</definedName>
    <definedName name="Drainage">ENTRY!$C$28</definedName>
    <definedName name="Drying_Charge">ENTRY!$Q$35</definedName>
    <definedName name="Ear_Population">ENTRY!$I$37:$I$111</definedName>
    <definedName name="Entry_Order">ENTRY!$A$37:$A$111</definedName>
    <definedName name="Entry_Weight">ENTRY!$O$37:$O$111</definedName>
    <definedName name="Excel_Record_Type">ENTRY!$C$13</definedName>
    <definedName name="F_RL">ENTRY!$K$37:$K$111</definedName>
    <definedName name="Field_state">ENTRY!$I$10</definedName>
    <definedName name="File_Date">ENTRY!$D$1</definedName>
    <definedName name="FileName">ENTRY!$A$1</definedName>
    <definedName name="Fungicide">ENTRY!$J$29</definedName>
    <definedName name="Harvested">ENTRY!$C$18</definedName>
    <definedName name="Herbicide1">ENTRY!$J$24</definedName>
    <definedName name="Herbicide2">ENTRY!$J$25</definedName>
    <definedName name="Herbicide3">ENTRY!$J$26</definedName>
    <definedName name="Hybrid">ENTRY!$C$37:$C$111</definedName>
    <definedName name="HYBRIDNB">ENTRY!$C$37:$C$111</definedName>
    <definedName name="Insecticide">ENTRY!$J$28</definedName>
    <definedName name="Irrigation">ENTRY!$C$29</definedName>
    <definedName name="LastName">ENTRY!$C$8</definedName>
    <definedName name="Latitude">ENTRY!$Q$23</definedName>
    <definedName name="Longitude">ENTRY!$Q$24</definedName>
    <definedName name="Mois">ENTRY!$M$37:$M$111</definedName>
    <definedName name="NUMBER">ENTRY!$C$37:$C$111</definedName>
    <definedName name="of_Rows">ENTRY!$G$112</definedName>
    <definedName name="PartsPerAcre">ENTRY!#REF!</definedName>
    <definedName name="PCTHOH">ENTRY!$M$37:$M$111</definedName>
    <definedName name="PCTRL">ENTRY!$K$37:$K$111</definedName>
    <definedName name="PCTSL">ENTRY!$L$37:$L$111</definedName>
    <definedName name="Plant_Population">ENTRY!$J$37:$J$111</definedName>
    <definedName name="Planted_Date">ENTRY!$C$17</definedName>
    <definedName name="Planting_Rate">ENTRY!$C$20</definedName>
    <definedName name="Plot_State">ENTRY!$C$12</definedName>
    <definedName name="Plot_Status">ENTRY!$S$37:$S$111</definedName>
    <definedName name="PLOTWT">ENTRY!$N$37:$N$111</definedName>
    <definedName name="PoundsK">ENTRY!$J$19</definedName>
    <definedName name="PoundsN">ENTRY!$J$17</definedName>
    <definedName name="PoundsP">ENTRY!$J$18</definedName>
    <definedName name="Preplant_Tillage">ENTRY!$C$27</definedName>
    <definedName name="Prev_Herbicide">ENTRY!$C$22</definedName>
    <definedName name="Previous_Crop">ENTRY!$C$21</definedName>
    <definedName name="Previous_Herbicide">ENTRY!$C$22</definedName>
    <definedName name="_xlnm.Print_Area" localSheetId="0">ENTRY!$A$3</definedName>
    <definedName name="_xlnm.Print_Area" localSheetId="1">PRINT!$A$1:$X$96</definedName>
    <definedName name="_xlnm.Print_Titles" localSheetId="1">PRINT!$1:$12</definedName>
    <definedName name="Region">ENTRY!$Q$5</definedName>
    <definedName name="RM">ENTRY!$E$37:$E$111</definedName>
    <definedName name="Row_Width">ENTRY!$C$24</definedName>
    <definedName name="RowLengthPerPlot">ENTRY!$H$37:$H$111</definedName>
    <definedName name="RowsPerPlot">ENTRY!$G$37:$G$111</definedName>
    <definedName name="Seed_Treatment">ENTRY!$F$37:$F$111</definedName>
    <definedName name="Site_Comments">ENTRY!$C$32</definedName>
    <definedName name="Site_Type">ENTRY!$Q$19</definedName>
    <definedName name="Site_Zone">ENTRY!$Q$22</definedName>
    <definedName name="SL">ENTRY!$L$37:$L$111</definedName>
    <definedName name="Soil_Type">ENTRY!$C$26</definedName>
    <definedName name="SR_Email">ENTRY!$Q$11</definedName>
    <definedName name="SR_Name">ENTRY!$Q$9</definedName>
    <definedName name="SR_Phone">ENTRY!$Q$10</definedName>
    <definedName name="SRNumber">ENTRY!$Q$12</definedName>
    <definedName name="Stalks_Lodged">ENTRY!$L$37:$L$111</definedName>
    <definedName name="States3">ENTRY!$M$116:$M$142</definedName>
    <definedName name="Status">ENTRY!$S$37:$S$111</definedName>
    <definedName name="Strip_Comment">ENTRY!$T$37:$T$111</definedName>
    <definedName name="Trait">ENTRY!$D$37:$D$111</definedName>
    <definedName name="TW">ENTRY!$N$37:$N$111</definedName>
    <definedName name="Y_M">ENTRY!$R$37:$R$111</definedName>
    <definedName name="YEAR">ENTRY!$Q$17</definedName>
    <definedName name="Yield">ENTRY!$Q$37:$Q$111</definedName>
    <definedName name="Zone">ENTRY!$Q$21</definedName>
    <definedName name="Zonez">ENTRY!$C$116:$C$130</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38" i="14" l="1"/>
  <c r="V39" i="14"/>
  <c r="V40" i="14"/>
  <c r="V41" i="14"/>
  <c r="V42" i="14"/>
  <c r="V43" i="14"/>
  <c r="V44" i="14"/>
  <c r="V45" i="14"/>
  <c r="V46" i="14"/>
  <c r="V47" i="14"/>
  <c r="V48" i="14"/>
  <c r="V49" i="14"/>
  <c r="V50" i="14"/>
  <c r="V51" i="14"/>
  <c r="V52" i="14"/>
  <c r="V53" i="14"/>
  <c r="V54" i="14"/>
  <c r="V55" i="14"/>
  <c r="V56" i="14"/>
  <c r="V57" i="14"/>
  <c r="V58" i="14"/>
  <c r="V59" i="14"/>
  <c r="V60" i="14"/>
  <c r="V61" i="14"/>
  <c r="V62" i="14"/>
  <c r="V63" i="14"/>
  <c r="V64" i="14"/>
  <c r="V65" i="14"/>
  <c r="V66" i="14"/>
  <c r="V67" i="14"/>
  <c r="V68" i="14"/>
  <c r="V69" i="14"/>
  <c r="V70" i="14"/>
  <c r="V71" i="14"/>
  <c r="V72" i="14"/>
  <c r="V73" i="14"/>
  <c r="V74" i="14"/>
  <c r="V75" i="14"/>
  <c r="V76" i="14"/>
  <c r="V77" i="14"/>
  <c r="V78" i="14"/>
  <c r="V79" i="14"/>
  <c r="V80" i="14"/>
  <c r="V81" i="14"/>
  <c r="V82" i="14"/>
  <c r="V83" i="14"/>
  <c r="V84" i="14"/>
  <c r="V85" i="14"/>
  <c r="V86" i="14"/>
  <c r="V87" i="14"/>
  <c r="V88" i="14"/>
  <c r="V89" i="14"/>
  <c r="V90" i="14"/>
  <c r="V91" i="14"/>
  <c r="V92" i="14"/>
  <c r="V93" i="14"/>
  <c r="V94" i="14"/>
  <c r="V95" i="14"/>
  <c r="V96" i="14"/>
  <c r="V97" i="14"/>
  <c r="V98" i="14"/>
  <c r="V99" i="14"/>
  <c r="V100" i="14"/>
  <c r="V101" i="14"/>
  <c r="V102" i="14"/>
  <c r="V103" i="14"/>
  <c r="V104" i="14"/>
  <c r="V105" i="14"/>
  <c r="V106" i="14"/>
  <c r="V107" i="14"/>
  <c r="V108" i="14"/>
  <c r="V109" i="14"/>
  <c r="V110" i="14"/>
  <c r="V111" i="14"/>
  <c r="V37" i="14"/>
  <c r="H9" i="17"/>
  <c r="W14" i="17"/>
  <c r="W15" i="17"/>
  <c r="W16" i="17"/>
  <c r="W17" i="17"/>
  <c r="W18" i="17"/>
  <c r="W19" i="17"/>
  <c r="W20" i="17"/>
  <c r="W21" i="17"/>
  <c r="W22" i="17"/>
  <c r="W23" i="17"/>
  <c r="W24" i="17"/>
  <c r="W25" i="17"/>
  <c r="W26" i="17"/>
  <c r="W27" i="17"/>
  <c r="W28" i="17"/>
  <c r="W29" i="17"/>
  <c r="W30" i="17"/>
  <c r="W31" i="17"/>
  <c r="W32" i="17"/>
  <c r="W33" i="17"/>
  <c r="W34" i="17"/>
  <c r="W35" i="17"/>
  <c r="W36" i="17"/>
  <c r="W37" i="17"/>
  <c r="W13" i="17"/>
  <c r="P55" i="14"/>
  <c r="V31" i="17"/>
  <c r="Q55" i="14"/>
  <c r="U31" i="17"/>
  <c r="T31" i="17"/>
  <c r="R31" i="17"/>
  <c r="Q31" i="17"/>
  <c r="O31" i="17"/>
  <c r="N31" i="17"/>
  <c r="M31" i="17"/>
  <c r="K31" i="17"/>
  <c r="J31" i="17"/>
  <c r="I31" i="17"/>
  <c r="H31" i="17"/>
  <c r="G31" i="17"/>
  <c r="U55" i="14"/>
  <c r="E31" i="17"/>
  <c r="C31" i="17"/>
  <c r="B31" i="17"/>
  <c r="A31" i="17"/>
  <c r="E15" i="17"/>
  <c r="C34" i="17"/>
  <c r="C33" i="17"/>
  <c r="C32" i="17"/>
  <c r="C30" i="17"/>
  <c r="C29" i="17"/>
  <c r="C28" i="17"/>
  <c r="C27" i="17"/>
  <c r="C26" i="17"/>
  <c r="C25" i="17"/>
  <c r="C24" i="17"/>
  <c r="C23" i="17"/>
  <c r="C22" i="17"/>
  <c r="C21" i="17"/>
  <c r="C20" i="17"/>
  <c r="C19" i="17"/>
  <c r="C18" i="17"/>
  <c r="C17" i="17"/>
  <c r="C16" i="17"/>
  <c r="C15" i="17"/>
  <c r="E17" i="17"/>
  <c r="C14" i="17"/>
  <c r="C35" i="17"/>
  <c r="C36" i="17"/>
  <c r="C37" i="17"/>
  <c r="J6" i="17"/>
  <c r="Q5" i="17"/>
  <c r="Q6" i="17"/>
  <c r="N29" i="17"/>
  <c r="J29" i="17"/>
  <c r="J28" i="17"/>
  <c r="J27" i="17"/>
  <c r="J26" i="17"/>
  <c r="J25" i="17"/>
  <c r="J24" i="17"/>
  <c r="J23" i="17"/>
  <c r="J22" i="17"/>
  <c r="J21" i="17"/>
  <c r="J20" i="17"/>
  <c r="J19" i="17"/>
  <c r="J18" i="17"/>
  <c r="J17" i="17"/>
  <c r="J16" i="17"/>
  <c r="J15" i="17"/>
  <c r="J14" i="17"/>
  <c r="J13" i="17"/>
  <c r="A13" i="17"/>
  <c r="B13" i="17"/>
  <c r="C13" i="17"/>
  <c r="E13" i="17"/>
  <c r="G13" i="17"/>
  <c r="H13" i="17"/>
  <c r="I13" i="17"/>
  <c r="K13" i="17"/>
  <c r="M13" i="17"/>
  <c r="N13" i="17"/>
  <c r="O13" i="17"/>
  <c r="Q13" i="17"/>
  <c r="R13" i="17"/>
  <c r="Q50" i="14"/>
  <c r="U26" i="17" s="1"/>
  <c r="U50" i="14"/>
  <c r="Q51" i="14"/>
  <c r="R51" i="14" s="1"/>
  <c r="U51" i="14"/>
  <c r="B17" i="17"/>
  <c r="B16" i="17"/>
  <c r="B15" i="17"/>
  <c r="B14" i="17"/>
  <c r="B18" i="17"/>
  <c r="B19" i="17"/>
  <c r="B20" i="17"/>
  <c r="B21" i="17"/>
  <c r="B22" i="17"/>
  <c r="B23" i="17"/>
  <c r="B24" i="17"/>
  <c r="B25" i="17"/>
  <c r="B26" i="17"/>
  <c r="B27" i="17"/>
  <c r="B28" i="17"/>
  <c r="B29" i="17"/>
  <c r="B30" i="17"/>
  <c r="B32" i="17"/>
  <c r="B33" i="17"/>
  <c r="B34" i="17"/>
  <c r="B35" i="17"/>
  <c r="B36" i="17"/>
  <c r="B37" i="17"/>
  <c r="Q16" i="17"/>
  <c r="C72" i="17"/>
  <c r="C73" i="17"/>
  <c r="C74" i="17"/>
  <c r="C75" i="17"/>
  <c r="C76" i="17"/>
  <c r="C77" i="17"/>
  <c r="C78" i="17"/>
  <c r="C79" i="17"/>
  <c r="C80" i="17"/>
  <c r="C81" i="17"/>
  <c r="C82" i="17"/>
  <c r="C83" i="17"/>
  <c r="C84" i="17"/>
  <c r="C85" i="17"/>
  <c r="C86" i="17"/>
  <c r="C87" i="17"/>
  <c r="C88" i="17"/>
  <c r="C89" i="17"/>
  <c r="C90" i="17"/>
  <c r="C91" i="17"/>
  <c r="C92" i="17"/>
  <c r="C93" i="17"/>
  <c r="C94" i="17"/>
  <c r="C95" i="17"/>
  <c r="C71" i="17"/>
  <c r="C46" i="17"/>
  <c r="C47" i="17"/>
  <c r="C48" i="17"/>
  <c r="C49" i="17"/>
  <c r="C50" i="17"/>
  <c r="C51" i="17"/>
  <c r="C52" i="17"/>
  <c r="C53" i="17"/>
  <c r="C54" i="17"/>
  <c r="C55" i="17"/>
  <c r="C56" i="17"/>
  <c r="C57" i="17"/>
  <c r="C58" i="17"/>
  <c r="C59" i="17"/>
  <c r="C60" i="17"/>
  <c r="C61" i="17"/>
  <c r="C62" i="17"/>
  <c r="C63" i="17"/>
  <c r="C64" i="17"/>
  <c r="C65" i="17"/>
  <c r="C66" i="17"/>
  <c r="C67" i="17"/>
  <c r="C68" i="17"/>
  <c r="C69" i="17"/>
  <c r="C45" i="17"/>
  <c r="P53" i="14"/>
  <c r="V29" i="17" s="1"/>
  <c r="P54" i="14"/>
  <c r="V30" i="17" s="1"/>
  <c r="P56" i="14"/>
  <c r="V32" i="17"/>
  <c r="P57" i="14"/>
  <c r="V33" i="17" s="1"/>
  <c r="P58" i="14"/>
  <c r="V34" i="17" s="1"/>
  <c r="P59" i="14"/>
  <c r="V35" i="17" s="1"/>
  <c r="P60" i="14"/>
  <c r="V36" i="17"/>
  <c r="P61" i="14"/>
  <c r="P62" i="14"/>
  <c r="V45" i="17"/>
  <c r="P63" i="14"/>
  <c r="V46" i="17"/>
  <c r="P64" i="14"/>
  <c r="V47" i="17"/>
  <c r="P65" i="14"/>
  <c r="V48" i="17" s="1"/>
  <c r="P66" i="14"/>
  <c r="P67" i="14"/>
  <c r="V50" i="17"/>
  <c r="P68" i="14"/>
  <c r="V51" i="17"/>
  <c r="P69" i="14"/>
  <c r="V52" i="17"/>
  <c r="P70" i="14"/>
  <c r="V53" i="17" s="1"/>
  <c r="P71" i="14"/>
  <c r="V54" i="17"/>
  <c r="P72" i="14"/>
  <c r="V55" i="17"/>
  <c r="P73" i="14"/>
  <c r="V56" i="17"/>
  <c r="P74" i="14"/>
  <c r="V57" i="17" s="1"/>
  <c r="P75" i="14"/>
  <c r="V58" i="17"/>
  <c r="P76" i="14"/>
  <c r="V59" i="17"/>
  <c r="P77" i="14"/>
  <c r="V60" i="17"/>
  <c r="P78" i="14"/>
  <c r="V61" i="17" s="1"/>
  <c r="P79" i="14"/>
  <c r="V62" i="17"/>
  <c r="P80" i="14"/>
  <c r="V63" i="17"/>
  <c r="P81" i="14"/>
  <c r="V64" i="17"/>
  <c r="P82" i="14"/>
  <c r="V65" i="17" s="1"/>
  <c r="P83" i="14"/>
  <c r="V66" i="17"/>
  <c r="P84" i="14"/>
  <c r="V67" i="17"/>
  <c r="P85" i="14"/>
  <c r="V68" i="17"/>
  <c r="P86" i="14"/>
  <c r="V69" i="17" s="1"/>
  <c r="P87" i="14"/>
  <c r="V71" i="17"/>
  <c r="P88" i="14"/>
  <c r="V72" i="17"/>
  <c r="P89" i="14"/>
  <c r="V73" i="17"/>
  <c r="P90" i="14"/>
  <c r="V74" i="17" s="1"/>
  <c r="P91" i="14"/>
  <c r="V75" i="17"/>
  <c r="P92" i="14"/>
  <c r="V76" i="17"/>
  <c r="P93" i="14"/>
  <c r="V77" i="17"/>
  <c r="P94" i="14"/>
  <c r="V78" i="17" s="1"/>
  <c r="P95" i="14"/>
  <c r="V79" i="17"/>
  <c r="P96" i="14"/>
  <c r="V80" i="17"/>
  <c r="P97" i="14"/>
  <c r="V81" i="17"/>
  <c r="P98" i="14"/>
  <c r="V82" i="17" s="1"/>
  <c r="P99" i="14"/>
  <c r="V83" i="17"/>
  <c r="P100" i="14"/>
  <c r="V84" i="17"/>
  <c r="P101" i="14"/>
  <c r="V85" i="17"/>
  <c r="P102" i="14"/>
  <c r="V86" i="17" s="1"/>
  <c r="P103" i="14"/>
  <c r="V87" i="17"/>
  <c r="P104" i="14"/>
  <c r="V88" i="17"/>
  <c r="P105" i="14"/>
  <c r="V89" i="17"/>
  <c r="P106" i="14"/>
  <c r="V90" i="17" s="1"/>
  <c r="P107" i="14"/>
  <c r="V91" i="17"/>
  <c r="P108" i="14"/>
  <c r="V92" i="17"/>
  <c r="P109" i="14"/>
  <c r="V93" i="17"/>
  <c r="P110" i="14"/>
  <c r="V94" i="17" s="1"/>
  <c r="P111" i="14"/>
  <c r="V95" i="17"/>
  <c r="Q37" i="14"/>
  <c r="U13" i="17" s="1"/>
  <c r="Q38" i="14"/>
  <c r="P38" i="14" s="1"/>
  <c r="V14" i="17" s="1"/>
  <c r="Q39" i="14"/>
  <c r="R39" i="14" s="1"/>
  <c r="Q40" i="14"/>
  <c r="U16" i="17" s="1"/>
  <c r="Q41" i="14"/>
  <c r="U17" i="17" s="1"/>
  <c r="P41" i="14"/>
  <c r="V17" i="17" s="1"/>
  <c r="Q42" i="14"/>
  <c r="U18" i="17" s="1"/>
  <c r="P42" i="14"/>
  <c r="V18" i="17" s="1"/>
  <c r="Q43" i="14"/>
  <c r="U19" i="17" s="1"/>
  <c r="Q44" i="14"/>
  <c r="U20" i="17" s="1"/>
  <c r="Q45" i="14"/>
  <c r="U21" i="17" s="1"/>
  <c r="Q46" i="14"/>
  <c r="U22" i="17" s="1"/>
  <c r="Q47" i="14"/>
  <c r="U23" i="17" s="1"/>
  <c r="Q48" i="14"/>
  <c r="U24" i="17" s="1"/>
  <c r="P48" i="14"/>
  <c r="V24" i="17" s="1"/>
  <c r="Q49" i="14"/>
  <c r="U25" i="17" s="1"/>
  <c r="Q52" i="14"/>
  <c r="U28" i="17" s="1"/>
  <c r="Q53" i="14"/>
  <c r="U29" i="17"/>
  <c r="Q54" i="14"/>
  <c r="U30" i="17"/>
  <c r="Q56" i="14"/>
  <c r="U32" i="17"/>
  <c r="Q57" i="14"/>
  <c r="U33" i="17"/>
  <c r="Q58" i="14"/>
  <c r="U34" i="17"/>
  <c r="Q59" i="14"/>
  <c r="U35" i="17"/>
  <c r="Q60" i="14"/>
  <c r="U36" i="17"/>
  <c r="Q61" i="14"/>
  <c r="U37" i="17"/>
  <c r="Q62" i="14"/>
  <c r="U45" i="17"/>
  <c r="Q63" i="14"/>
  <c r="U46" i="17"/>
  <c r="Q64" i="14"/>
  <c r="U47" i="17"/>
  <c r="Q65" i="14"/>
  <c r="U48" i="17"/>
  <c r="Q66" i="14"/>
  <c r="U49" i="17"/>
  <c r="Q67" i="14"/>
  <c r="U50" i="17"/>
  <c r="Q68" i="14"/>
  <c r="U51" i="17"/>
  <c r="Q69" i="14"/>
  <c r="U52" i="17"/>
  <c r="Q70" i="14"/>
  <c r="U53" i="17"/>
  <c r="Q71" i="14"/>
  <c r="U54" i="17"/>
  <c r="Q72" i="14"/>
  <c r="U55" i="17"/>
  <c r="Q73" i="14"/>
  <c r="U56" i="17"/>
  <c r="Q74" i="14"/>
  <c r="U57" i="17"/>
  <c r="Q75" i="14"/>
  <c r="U58" i="17"/>
  <c r="Q76" i="14"/>
  <c r="Q77" i="14"/>
  <c r="U60" i="17"/>
  <c r="Q78" i="14"/>
  <c r="U61" i="17"/>
  <c r="Q79" i="14"/>
  <c r="U62" i="17"/>
  <c r="Q80" i="14"/>
  <c r="U63" i="17"/>
  <c r="Q81" i="14"/>
  <c r="U64" i="17"/>
  <c r="Q82" i="14"/>
  <c r="U65" i="17"/>
  <c r="Q83" i="14"/>
  <c r="U66" i="17"/>
  <c r="Q84" i="14"/>
  <c r="U67" i="17"/>
  <c r="Q85" i="14"/>
  <c r="U68" i="17"/>
  <c r="Q86" i="14"/>
  <c r="U69" i="17"/>
  <c r="Q87" i="14"/>
  <c r="U71" i="17"/>
  <c r="Q88" i="14"/>
  <c r="U72" i="17"/>
  <c r="Q89" i="14"/>
  <c r="U73" i="17"/>
  <c r="Q90" i="14"/>
  <c r="U74" i="17"/>
  <c r="Q91" i="14"/>
  <c r="U75" i="17"/>
  <c r="Q92" i="14"/>
  <c r="U76" i="17"/>
  <c r="Q93" i="14"/>
  <c r="U77" i="17"/>
  <c r="Q94" i="14"/>
  <c r="U78" i="17"/>
  <c r="Q95" i="14"/>
  <c r="U79" i="17"/>
  <c r="Q96" i="14"/>
  <c r="U80" i="17"/>
  <c r="Q97" i="14"/>
  <c r="U81" i="17"/>
  <c r="Q98" i="14"/>
  <c r="U82" i="17"/>
  <c r="Q99" i="14"/>
  <c r="U83" i="17"/>
  <c r="Q100" i="14"/>
  <c r="U84" i="17"/>
  <c r="Q101" i="14"/>
  <c r="U85" i="17"/>
  <c r="Q102" i="14"/>
  <c r="U86" i="17"/>
  <c r="Q103" i="14"/>
  <c r="U87" i="17"/>
  <c r="Q104" i="14"/>
  <c r="U88" i="17"/>
  <c r="Q105" i="14"/>
  <c r="U89" i="17"/>
  <c r="Q106" i="14"/>
  <c r="U90" i="17"/>
  <c r="Q107" i="14"/>
  <c r="U91" i="17"/>
  <c r="Q108" i="14"/>
  <c r="U92" i="17"/>
  <c r="Q109" i="14"/>
  <c r="U93" i="17"/>
  <c r="Q110" i="14"/>
  <c r="U94" i="17"/>
  <c r="Q111" i="14"/>
  <c r="U95" i="17"/>
  <c r="L112" i="14"/>
  <c r="T96" i="17"/>
  <c r="K112" i="14"/>
  <c r="R38" i="17"/>
  <c r="J112" i="14"/>
  <c r="I112" i="14"/>
  <c r="N96" i="17"/>
  <c r="N112" i="14"/>
  <c r="M70" i="17" s="1"/>
  <c r="M96" i="17"/>
  <c r="M112" i="14"/>
  <c r="K38" i="17" s="1"/>
  <c r="H112" i="14"/>
  <c r="J70" i="17" s="1"/>
  <c r="G112" i="14"/>
  <c r="U46" i="14"/>
  <c r="U47" i="14"/>
  <c r="G23" i="17"/>
  <c r="U48" i="14"/>
  <c r="G24" i="17"/>
  <c r="U49" i="14"/>
  <c r="G25" i="17"/>
  <c r="G26" i="17"/>
  <c r="G27" i="17"/>
  <c r="U52" i="14"/>
  <c r="U53" i="14"/>
  <c r="G29" i="17"/>
  <c r="U54" i="14"/>
  <c r="G30" i="17"/>
  <c r="U56" i="14"/>
  <c r="U57" i="14"/>
  <c r="U58" i="14"/>
  <c r="G34" i="17"/>
  <c r="U59" i="14"/>
  <c r="U60" i="14"/>
  <c r="E60" i="14"/>
  <c r="G36" i="17"/>
  <c r="U61" i="14"/>
  <c r="D61" i="14"/>
  <c r="E37" i="17"/>
  <c r="U62" i="14"/>
  <c r="E62" i="14"/>
  <c r="G45" i="17"/>
  <c r="U63" i="14"/>
  <c r="U64" i="14"/>
  <c r="E64" i="14"/>
  <c r="G47" i="17"/>
  <c r="U65" i="14"/>
  <c r="E65" i="14"/>
  <c r="G48" i="17"/>
  <c r="U66" i="14"/>
  <c r="E66" i="14"/>
  <c r="G49" i="17"/>
  <c r="U67" i="14"/>
  <c r="U68" i="14"/>
  <c r="D68" i="14"/>
  <c r="E51" i="17"/>
  <c r="U69" i="14"/>
  <c r="D69" i="14"/>
  <c r="E52" i="17"/>
  <c r="U70" i="14"/>
  <c r="E70" i="14"/>
  <c r="G53" i="17"/>
  <c r="U71" i="14"/>
  <c r="E71" i="14"/>
  <c r="G54" i="17"/>
  <c r="U72" i="14"/>
  <c r="E72" i="14"/>
  <c r="G55" i="17"/>
  <c r="U73" i="14"/>
  <c r="D73" i="14"/>
  <c r="E56" i="17"/>
  <c r="U74" i="14"/>
  <c r="E74" i="14"/>
  <c r="G57" i="17"/>
  <c r="U75" i="14"/>
  <c r="U76" i="14"/>
  <c r="E76" i="14"/>
  <c r="G59" i="17"/>
  <c r="U77" i="14"/>
  <c r="E77" i="14"/>
  <c r="G60" i="17"/>
  <c r="U78" i="14"/>
  <c r="E78" i="14"/>
  <c r="G61" i="17"/>
  <c r="U79" i="14"/>
  <c r="U80" i="14"/>
  <c r="E80" i="14"/>
  <c r="G63" i="17"/>
  <c r="U81" i="14"/>
  <c r="U82" i="14"/>
  <c r="D82" i="14"/>
  <c r="E65" i="17"/>
  <c r="U83" i="14"/>
  <c r="U84" i="14"/>
  <c r="E84" i="14"/>
  <c r="G67" i="17"/>
  <c r="U85" i="14"/>
  <c r="D85" i="14"/>
  <c r="E68" i="17"/>
  <c r="U86" i="14"/>
  <c r="E86" i="14"/>
  <c r="G69" i="17"/>
  <c r="U87" i="14"/>
  <c r="U88" i="14"/>
  <c r="E88" i="14"/>
  <c r="G72" i="17"/>
  <c r="U89" i="14"/>
  <c r="U90" i="14"/>
  <c r="E90" i="14"/>
  <c r="G74" i="17"/>
  <c r="U91" i="14"/>
  <c r="D91" i="14"/>
  <c r="E75" i="17"/>
  <c r="U92" i="14"/>
  <c r="E92" i="14"/>
  <c r="G76" i="17"/>
  <c r="U93" i="14"/>
  <c r="D93" i="14"/>
  <c r="E77" i="17"/>
  <c r="U94" i="14"/>
  <c r="E94" i="14"/>
  <c r="G78" i="17"/>
  <c r="U95" i="14"/>
  <c r="D95" i="14"/>
  <c r="E79" i="17"/>
  <c r="U96" i="14"/>
  <c r="E96" i="14"/>
  <c r="G80" i="17"/>
  <c r="U97" i="14"/>
  <c r="U98" i="14"/>
  <c r="E98" i="14"/>
  <c r="G82" i="17"/>
  <c r="U99" i="14"/>
  <c r="D99" i="14"/>
  <c r="E83" i="17"/>
  <c r="U100" i="14"/>
  <c r="E100" i="14"/>
  <c r="G84" i="17"/>
  <c r="U101" i="14"/>
  <c r="E101" i="14"/>
  <c r="G85" i="17"/>
  <c r="U102" i="14"/>
  <c r="E102" i="14"/>
  <c r="G86" i="17"/>
  <c r="U103" i="14"/>
  <c r="D103" i="14"/>
  <c r="E87" i="17"/>
  <c r="U104" i="14"/>
  <c r="E104" i="14"/>
  <c r="G88" i="17"/>
  <c r="U105" i="14"/>
  <c r="E105" i="14"/>
  <c r="G89" i="17"/>
  <c r="U106" i="14"/>
  <c r="E106" i="14"/>
  <c r="G90" i="17"/>
  <c r="U107" i="14"/>
  <c r="D107" i="14"/>
  <c r="E91" i="17"/>
  <c r="U108" i="14"/>
  <c r="E108" i="14"/>
  <c r="G92" i="17"/>
  <c r="U109" i="14"/>
  <c r="D109" i="14"/>
  <c r="E93" i="17"/>
  <c r="U110" i="14"/>
  <c r="E110" i="14"/>
  <c r="G94" i="17"/>
  <c r="U111" i="14"/>
  <c r="D111" i="14"/>
  <c r="E95" i="17"/>
  <c r="W72" i="17"/>
  <c r="W73" i="17"/>
  <c r="W74" i="17"/>
  <c r="W75" i="17"/>
  <c r="W76" i="17"/>
  <c r="W77" i="17"/>
  <c r="W78" i="17"/>
  <c r="W79" i="17"/>
  <c r="W80" i="17"/>
  <c r="W81" i="17"/>
  <c r="W82" i="17"/>
  <c r="W83" i="17"/>
  <c r="W84" i="17"/>
  <c r="W85" i="17"/>
  <c r="W86" i="17"/>
  <c r="W87" i="17"/>
  <c r="W88" i="17"/>
  <c r="W89" i="17"/>
  <c r="W90" i="17"/>
  <c r="W91" i="17"/>
  <c r="W92" i="17"/>
  <c r="W93" i="17"/>
  <c r="W94" i="17"/>
  <c r="W95" i="17"/>
  <c r="T72" i="17"/>
  <c r="T73" i="17"/>
  <c r="T74" i="17"/>
  <c r="T75" i="17"/>
  <c r="T76" i="17"/>
  <c r="T77" i="17"/>
  <c r="T78" i="17"/>
  <c r="T79" i="17"/>
  <c r="T80" i="17"/>
  <c r="T81" i="17"/>
  <c r="T82" i="17"/>
  <c r="T83" i="17"/>
  <c r="T84" i="17"/>
  <c r="T85" i="17"/>
  <c r="T86" i="17"/>
  <c r="T87" i="17"/>
  <c r="T88" i="17"/>
  <c r="T89" i="17"/>
  <c r="T90" i="17"/>
  <c r="T91" i="17"/>
  <c r="T92" i="17"/>
  <c r="T93" i="17"/>
  <c r="T94" i="17"/>
  <c r="T95" i="17"/>
  <c r="R72" i="17"/>
  <c r="R73" i="17"/>
  <c r="R74" i="17"/>
  <c r="R75" i="17"/>
  <c r="R76" i="17"/>
  <c r="R77" i="17"/>
  <c r="R78" i="17"/>
  <c r="R79" i="17"/>
  <c r="R80" i="17"/>
  <c r="R81" i="17"/>
  <c r="R82" i="17"/>
  <c r="R83" i="17"/>
  <c r="R84" i="17"/>
  <c r="R85" i="17"/>
  <c r="R86" i="17"/>
  <c r="R87" i="17"/>
  <c r="R88" i="17"/>
  <c r="R89" i="17"/>
  <c r="R90" i="17"/>
  <c r="R91" i="17"/>
  <c r="R92" i="17"/>
  <c r="R93" i="17"/>
  <c r="R94" i="17"/>
  <c r="R95" i="17"/>
  <c r="Q72" i="17"/>
  <c r="Q73" i="17"/>
  <c r="Q74" i="17"/>
  <c r="Q75" i="17"/>
  <c r="Q76" i="17"/>
  <c r="Q77" i="17"/>
  <c r="Q78" i="17"/>
  <c r="Q79" i="17"/>
  <c r="Q80" i="17"/>
  <c r="Q81" i="17"/>
  <c r="Q82" i="17"/>
  <c r="Q83" i="17"/>
  <c r="Q84" i="17"/>
  <c r="Q85" i="17"/>
  <c r="Q86" i="17"/>
  <c r="Q87" i="17"/>
  <c r="Q88" i="17"/>
  <c r="Q89" i="17"/>
  <c r="Q90" i="17"/>
  <c r="Q91" i="17"/>
  <c r="Q92" i="17"/>
  <c r="Q93" i="17"/>
  <c r="Q94" i="17"/>
  <c r="Q95" i="17"/>
  <c r="N72" i="17"/>
  <c r="N73" i="17"/>
  <c r="N74" i="17"/>
  <c r="N75" i="17"/>
  <c r="N76" i="17"/>
  <c r="N77" i="17"/>
  <c r="N78" i="17"/>
  <c r="N79" i="17"/>
  <c r="N80" i="17"/>
  <c r="N81" i="17"/>
  <c r="N82" i="17"/>
  <c r="N83" i="17"/>
  <c r="N84" i="17"/>
  <c r="N85" i="17"/>
  <c r="N86" i="17"/>
  <c r="N87" i="17"/>
  <c r="N88" i="17"/>
  <c r="N89" i="17"/>
  <c r="N90" i="17"/>
  <c r="N91" i="17"/>
  <c r="N92" i="17"/>
  <c r="N93" i="17"/>
  <c r="N94" i="17"/>
  <c r="N95" i="17"/>
  <c r="M72" i="17"/>
  <c r="M73" i="17"/>
  <c r="M74" i="17"/>
  <c r="M75" i="17"/>
  <c r="M76" i="17"/>
  <c r="M77" i="17"/>
  <c r="M78" i="17"/>
  <c r="M79" i="17"/>
  <c r="M80" i="17"/>
  <c r="M81" i="17"/>
  <c r="M82" i="17"/>
  <c r="M83" i="17"/>
  <c r="M84" i="17"/>
  <c r="M85" i="17"/>
  <c r="M86" i="17"/>
  <c r="M87" i="17"/>
  <c r="M88" i="17"/>
  <c r="M89" i="17"/>
  <c r="M90" i="17"/>
  <c r="M91" i="17"/>
  <c r="M92" i="17"/>
  <c r="M93" i="17"/>
  <c r="M94" i="17"/>
  <c r="M95" i="17"/>
  <c r="K72" i="17"/>
  <c r="K73" i="17"/>
  <c r="K74" i="17"/>
  <c r="K75" i="17"/>
  <c r="K76" i="17"/>
  <c r="K77" i="17"/>
  <c r="K78" i="17"/>
  <c r="K79" i="17"/>
  <c r="K80" i="17"/>
  <c r="K81" i="17"/>
  <c r="K82" i="17"/>
  <c r="K83" i="17"/>
  <c r="K84" i="17"/>
  <c r="K85" i="17"/>
  <c r="K86" i="17"/>
  <c r="K87" i="17"/>
  <c r="K88" i="17"/>
  <c r="K89" i="17"/>
  <c r="K90" i="17"/>
  <c r="K91" i="17"/>
  <c r="K92" i="17"/>
  <c r="K93" i="17"/>
  <c r="K94" i="17"/>
  <c r="K95" i="17"/>
  <c r="J72" i="17"/>
  <c r="J73" i="17"/>
  <c r="J74" i="17"/>
  <c r="J75" i="17"/>
  <c r="J76" i="17"/>
  <c r="J77" i="17"/>
  <c r="J78" i="17"/>
  <c r="J79" i="17"/>
  <c r="J80" i="17"/>
  <c r="J81" i="17"/>
  <c r="J82" i="17"/>
  <c r="J83" i="17"/>
  <c r="J84" i="17"/>
  <c r="J85" i="17"/>
  <c r="J86" i="17"/>
  <c r="J87" i="17"/>
  <c r="J88" i="17"/>
  <c r="J89" i="17"/>
  <c r="J90" i="17"/>
  <c r="J91" i="17"/>
  <c r="J92" i="17"/>
  <c r="J93" i="17"/>
  <c r="J94" i="17"/>
  <c r="J95" i="17"/>
  <c r="I72" i="17"/>
  <c r="I73" i="17"/>
  <c r="I74" i="17"/>
  <c r="I75" i="17"/>
  <c r="I76" i="17"/>
  <c r="I77" i="17"/>
  <c r="I78" i="17"/>
  <c r="I79" i="17"/>
  <c r="I80" i="17"/>
  <c r="I81" i="17"/>
  <c r="I82" i="17"/>
  <c r="I83" i="17"/>
  <c r="I84" i="17"/>
  <c r="I85" i="17"/>
  <c r="I86" i="17"/>
  <c r="I87" i="17"/>
  <c r="I88" i="17"/>
  <c r="I89" i="17"/>
  <c r="I90" i="17"/>
  <c r="I91" i="17"/>
  <c r="I92" i="17"/>
  <c r="I93" i="17"/>
  <c r="I94" i="17"/>
  <c r="I95" i="17"/>
  <c r="H72" i="17"/>
  <c r="H73" i="17"/>
  <c r="H74" i="17"/>
  <c r="H75" i="17"/>
  <c r="H76" i="17"/>
  <c r="H77" i="17"/>
  <c r="H78" i="17"/>
  <c r="H79" i="17"/>
  <c r="H80" i="17"/>
  <c r="H81" i="17"/>
  <c r="H82" i="17"/>
  <c r="H83" i="17"/>
  <c r="H84" i="17"/>
  <c r="H85" i="17"/>
  <c r="H86" i="17"/>
  <c r="H87" i="17"/>
  <c r="H88" i="17"/>
  <c r="H89" i="17"/>
  <c r="H90" i="17"/>
  <c r="H91" i="17"/>
  <c r="H92" i="17"/>
  <c r="H93" i="17"/>
  <c r="H94" i="17"/>
  <c r="H95" i="17"/>
  <c r="B72" i="17"/>
  <c r="B73" i="17"/>
  <c r="B74" i="17"/>
  <c r="B75" i="17"/>
  <c r="B76" i="17"/>
  <c r="B77" i="17"/>
  <c r="B78" i="17"/>
  <c r="B79" i="17"/>
  <c r="B80" i="17"/>
  <c r="B81" i="17"/>
  <c r="B82" i="17"/>
  <c r="B83" i="17"/>
  <c r="B84" i="17"/>
  <c r="B85" i="17"/>
  <c r="B86" i="17"/>
  <c r="B87" i="17"/>
  <c r="B88" i="17"/>
  <c r="B89" i="17"/>
  <c r="B90" i="17"/>
  <c r="B91" i="17"/>
  <c r="B92" i="17"/>
  <c r="B93" i="17"/>
  <c r="B94" i="17"/>
  <c r="B95" i="17"/>
  <c r="A72" i="17"/>
  <c r="A73" i="17"/>
  <c r="A74" i="17"/>
  <c r="A75" i="17"/>
  <c r="A76" i="17"/>
  <c r="A77" i="17"/>
  <c r="A78" i="17"/>
  <c r="A79" i="17"/>
  <c r="A80" i="17"/>
  <c r="A81" i="17"/>
  <c r="A82" i="17"/>
  <c r="A83" i="17"/>
  <c r="A84" i="17"/>
  <c r="A85" i="17"/>
  <c r="A86" i="17"/>
  <c r="A87" i="17"/>
  <c r="A88" i="17"/>
  <c r="A89" i="17"/>
  <c r="A90" i="17"/>
  <c r="A91" i="17"/>
  <c r="A92" i="17"/>
  <c r="A93" i="17"/>
  <c r="A94" i="17"/>
  <c r="A95" i="17"/>
  <c r="W71" i="17"/>
  <c r="T71" i="17"/>
  <c r="R71" i="17"/>
  <c r="Q71" i="17"/>
  <c r="N71" i="17"/>
  <c r="M71" i="17"/>
  <c r="K71" i="17"/>
  <c r="J71" i="17"/>
  <c r="I71" i="17"/>
  <c r="H71" i="17"/>
  <c r="O71" i="17"/>
  <c r="B71" i="17"/>
  <c r="A71" i="17"/>
  <c r="D62" i="14"/>
  <c r="E45" i="17"/>
  <c r="D64" i="14"/>
  <c r="E47" i="17"/>
  <c r="D66" i="14"/>
  <c r="E49" i="17"/>
  <c r="D70" i="14"/>
  <c r="E53" i="17"/>
  <c r="D78" i="14"/>
  <c r="E61" i="17"/>
  <c r="W46" i="17"/>
  <c r="W47" i="17"/>
  <c r="W48" i="17"/>
  <c r="W49" i="17"/>
  <c r="W50" i="17"/>
  <c r="W51" i="17"/>
  <c r="W52" i="17"/>
  <c r="W53" i="17"/>
  <c r="W54" i="17"/>
  <c r="W55" i="17"/>
  <c r="W56" i="17"/>
  <c r="W57" i="17"/>
  <c r="W58" i="17"/>
  <c r="W59" i="17"/>
  <c r="W60" i="17"/>
  <c r="W61" i="17"/>
  <c r="W62" i="17"/>
  <c r="W63" i="17"/>
  <c r="W64" i="17"/>
  <c r="W65" i="17"/>
  <c r="W66" i="17"/>
  <c r="W67" i="17"/>
  <c r="W68" i="17"/>
  <c r="W69" i="17"/>
  <c r="V49" i="17"/>
  <c r="U59" i="17"/>
  <c r="T46" i="17"/>
  <c r="T47" i="17"/>
  <c r="T48" i="17"/>
  <c r="T49" i="17"/>
  <c r="T50" i="17"/>
  <c r="T51" i="17"/>
  <c r="T52" i="17"/>
  <c r="T53" i="17"/>
  <c r="T54" i="17"/>
  <c r="T55" i="17"/>
  <c r="T56" i="17"/>
  <c r="T57" i="17"/>
  <c r="T58" i="17"/>
  <c r="T59" i="17"/>
  <c r="T60" i="17"/>
  <c r="T61" i="17"/>
  <c r="T62" i="17"/>
  <c r="T63" i="17"/>
  <c r="T64" i="17"/>
  <c r="T65" i="17"/>
  <c r="T66" i="17"/>
  <c r="T67" i="17"/>
  <c r="T68" i="17"/>
  <c r="T69" i="17"/>
  <c r="R46" i="17"/>
  <c r="R47" i="17"/>
  <c r="R48" i="17"/>
  <c r="R49" i="17"/>
  <c r="R50" i="17"/>
  <c r="R51" i="17"/>
  <c r="R52" i="17"/>
  <c r="R53" i="17"/>
  <c r="R54" i="17"/>
  <c r="R55" i="17"/>
  <c r="R56" i="17"/>
  <c r="R57" i="17"/>
  <c r="R58" i="17"/>
  <c r="R59" i="17"/>
  <c r="R60" i="17"/>
  <c r="R61" i="17"/>
  <c r="R62" i="17"/>
  <c r="R63" i="17"/>
  <c r="R64" i="17"/>
  <c r="R65" i="17"/>
  <c r="R66" i="17"/>
  <c r="R67" i="17"/>
  <c r="R68" i="17"/>
  <c r="R69" i="17"/>
  <c r="Q46" i="17"/>
  <c r="Q47" i="17"/>
  <c r="Q48" i="17"/>
  <c r="Q49" i="17"/>
  <c r="Q50" i="17"/>
  <c r="Q51" i="17"/>
  <c r="Q52" i="17"/>
  <c r="Q53" i="17"/>
  <c r="Q54" i="17"/>
  <c r="Q55" i="17"/>
  <c r="Q56" i="17"/>
  <c r="Q57" i="17"/>
  <c r="Q58" i="17"/>
  <c r="Q59" i="17"/>
  <c r="Q60" i="17"/>
  <c r="Q61" i="17"/>
  <c r="Q62" i="17"/>
  <c r="Q63" i="17"/>
  <c r="Q64" i="17"/>
  <c r="Q65" i="17"/>
  <c r="Q66" i="17"/>
  <c r="Q67" i="17"/>
  <c r="Q68" i="17"/>
  <c r="Q69" i="17"/>
  <c r="N46" i="17"/>
  <c r="N47" i="17"/>
  <c r="N48" i="17"/>
  <c r="N49" i="17"/>
  <c r="N50" i="17"/>
  <c r="N51" i="17"/>
  <c r="N52" i="17"/>
  <c r="N53" i="17"/>
  <c r="N54" i="17"/>
  <c r="N55" i="17"/>
  <c r="N56" i="17"/>
  <c r="N57" i="17"/>
  <c r="N58" i="17"/>
  <c r="N59" i="17"/>
  <c r="N60" i="17"/>
  <c r="N61" i="17"/>
  <c r="N62" i="17"/>
  <c r="N63" i="17"/>
  <c r="N64" i="17"/>
  <c r="N65" i="17"/>
  <c r="N66" i="17"/>
  <c r="N67" i="17"/>
  <c r="N68" i="17"/>
  <c r="N69" i="17"/>
  <c r="M46" i="17"/>
  <c r="M47" i="17"/>
  <c r="M48" i="17"/>
  <c r="M49" i="17"/>
  <c r="M50" i="17"/>
  <c r="M51" i="17"/>
  <c r="M52" i="17"/>
  <c r="M53" i="17"/>
  <c r="M54" i="17"/>
  <c r="M55" i="17"/>
  <c r="M56" i="17"/>
  <c r="M57" i="17"/>
  <c r="M58" i="17"/>
  <c r="M59" i="17"/>
  <c r="M60" i="17"/>
  <c r="M61" i="17"/>
  <c r="M62" i="17"/>
  <c r="M63" i="17"/>
  <c r="M64" i="17"/>
  <c r="M65" i="17"/>
  <c r="M66" i="17"/>
  <c r="M67" i="17"/>
  <c r="M68" i="17"/>
  <c r="M69" i="17"/>
  <c r="K46" i="17"/>
  <c r="K47" i="17"/>
  <c r="K48" i="17"/>
  <c r="K49" i="17"/>
  <c r="K50" i="17"/>
  <c r="K51" i="17"/>
  <c r="K52" i="17"/>
  <c r="K53" i="17"/>
  <c r="K54" i="17"/>
  <c r="K55" i="17"/>
  <c r="K56" i="17"/>
  <c r="K57" i="17"/>
  <c r="K58" i="17"/>
  <c r="K59" i="17"/>
  <c r="K60" i="17"/>
  <c r="K61" i="17"/>
  <c r="K62" i="17"/>
  <c r="K63" i="17"/>
  <c r="K64" i="17"/>
  <c r="K65" i="17"/>
  <c r="K66" i="17"/>
  <c r="K67" i="17"/>
  <c r="K68" i="17"/>
  <c r="K69" i="17"/>
  <c r="J46" i="17"/>
  <c r="J47" i="17"/>
  <c r="J48" i="17"/>
  <c r="J49" i="17"/>
  <c r="J50" i="17"/>
  <c r="J51" i="17"/>
  <c r="J52" i="17"/>
  <c r="J53" i="17"/>
  <c r="J54" i="17"/>
  <c r="J55" i="17"/>
  <c r="J56" i="17"/>
  <c r="J57" i="17"/>
  <c r="J58" i="17"/>
  <c r="J59" i="17"/>
  <c r="J60" i="17"/>
  <c r="J61" i="17"/>
  <c r="J62" i="17"/>
  <c r="J63" i="17"/>
  <c r="J64" i="17"/>
  <c r="J65" i="17"/>
  <c r="J66" i="17"/>
  <c r="J67" i="17"/>
  <c r="J68" i="17"/>
  <c r="J69" i="17"/>
  <c r="I46" i="17"/>
  <c r="I47" i="17"/>
  <c r="I48" i="17"/>
  <c r="I49" i="17"/>
  <c r="I50" i="17"/>
  <c r="I51" i="17"/>
  <c r="I52" i="17"/>
  <c r="I53" i="17"/>
  <c r="I54" i="17"/>
  <c r="I55" i="17"/>
  <c r="I56" i="17"/>
  <c r="I57" i="17"/>
  <c r="I58" i="17"/>
  <c r="I59" i="17"/>
  <c r="I60" i="17"/>
  <c r="I61" i="17"/>
  <c r="I62" i="17"/>
  <c r="I63" i="17"/>
  <c r="I64" i="17"/>
  <c r="I65" i="17"/>
  <c r="I66" i="17"/>
  <c r="I67" i="17"/>
  <c r="I68" i="17"/>
  <c r="I69" i="17"/>
  <c r="H46" i="17"/>
  <c r="H47" i="17"/>
  <c r="H48" i="17"/>
  <c r="H50" i="17"/>
  <c r="H51" i="17"/>
  <c r="H52" i="17"/>
  <c r="H53" i="17"/>
  <c r="H54" i="17"/>
  <c r="H55" i="17"/>
  <c r="H56" i="17"/>
  <c r="H57" i="17"/>
  <c r="H58" i="17"/>
  <c r="H59" i="17"/>
  <c r="H60" i="17"/>
  <c r="H61" i="17"/>
  <c r="H62" i="17"/>
  <c r="H63" i="17"/>
  <c r="H64" i="17"/>
  <c r="H65" i="17"/>
  <c r="H66" i="17"/>
  <c r="H67" i="17"/>
  <c r="H68" i="17"/>
  <c r="H69" i="17"/>
  <c r="B46" i="17"/>
  <c r="B47" i="17"/>
  <c r="B48" i="17"/>
  <c r="B49" i="17"/>
  <c r="B50" i="17"/>
  <c r="B51" i="17"/>
  <c r="B52" i="17"/>
  <c r="B53" i="17"/>
  <c r="B54" i="17"/>
  <c r="B55" i="17"/>
  <c r="B56" i="17"/>
  <c r="B57" i="17"/>
  <c r="B58" i="17"/>
  <c r="B59" i="17"/>
  <c r="B60" i="17"/>
  <c r="B61" i="17"/>
  <c r="B62" i="17"/>
  <c r="B63" i="17"/>
  <c r="B64" i="17"/>
  <c r="B65" i="17"/>
  <c r="B66" i="17"/>
  <c r="B67" i="17"/>
  <c r="B68" i="17"/>
  <c r="B69" i="17"/>
  <c r="A46" i="17"/>
  <c r="A47" i="17"/>
  <c r="A48" i="17"/>
  <c r="A49" i="17"/>
  <c r="A50" i="17"/>
  <c r="A51" i="17"/>
  <c r="A52" i="17"/>
  <c r="A53" i="17"/>
  <c r="A54" i="17"/>
  <c r="A55" i="17"/>
  <c r="A56" i="17"/>
  <c r="A57" i="17"/>
  <c r="A58" i="17"/>
  <c r="A59" i="17"/>
  <c r="A60" i="17"/>
  <c r="A61" i="17"/>
  <c r="A62" i="17"/>
  <c r="A63" i="17"/>
  <c r="A64" i="17"/>
  <c r="A65" i="17"/>
  <c r="A66" i="17"/>
  <c r="A67" i="17"/>
  <c r="A68" i="17"/>
  <c r="A69" i="17"/>
  <c r="W45" i="17"/>
  <c r="T45" i="17"/>
  <c r="R45" i="17"/>
  <c r="Q45" i="17"/>
  <c r="N45" i="17"/>
  <c r="M45" i="17"/>
  <c r="K45" i="17"/>
  <c r="J45" i="17"/>
  <c r="I45" i="17"/>
  <c r="H45" i="17"/>
  <c r="A45" i="17"/>
  <c r="B45" i="17"/>
  <c r="O45" i="17"/>
  <c r="O46" i="17"/>
  <c r="O47" i="17"/>
  <c r="O48" i="17"/>
  <c r="O49" i="17"/>
  <c r="O50" i="17"/>
  <c r="O51" i="17"/>
  <c r="O52" i="17"/>
  <c r="O53" i="17"/>
  <c r="O54" i="17"/>
  <c r="O55" i="17"/>
  <c r="O56" i="17"/>
  <c r="O57" i="17"/>
  <c r="O58" i="17"/>
  <c r="O59" i="17"/>
  <c r="O60" i="17"/>
  <c r="O61" i="17"/>
  <c r="O62" i="17"/>
  <c r="O63" i="17"/>
  <c r="O64" i="17"/>
  <c r="O65" i="17"/>
  <c r="O66" i="17"/>
  <c r="O67" i="17"/>
  <c r="O68" i="17"/>
  <c r="O69" i="17"/>
  <c r="V37" i="17"/>
  <c r="T37" i="17"/>
  <c r="R37" i="17"/>
  <c r="Q37" i="17"/>
  <c r="N37" i="17"/>
  <c r="M37" i="17"/>
  <c r="K37" i="17"/>
  <c r="J37" i="17"/>
  <c r="I37" i="17"/>
  <c r="H37" i="17"/>
  <c r="A37" i="17"/>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A6" i="17"/>
  <c r="A40" i="17"/>
  <c r="U9" i="17"/>
  <c r="U8" i="17"/>
  <c r="A3220" i="16"/>
  <c r="A3219" i="16"/>
  <c r="A3218" i="16"/>
  <c r="A3217" i="16"/>
  <c r="A3216" i="16"/>
  <c r="A3215" i="16"/>
  <c r="A3214" i="16"/>
  <c r="A3213" i="16"/>
  <c r="A3212" i="16"/>
  <c r="A3211" i="16"/>
  <c r="A3210" i="16"/>
  <c r="A3209" i="16"/>
  <c r="A3208" i="16"/>
  <c r="A3207" i="16"/>
  <c r="A3206" i="16"/>
  <c r="A3205" i="16"/>
  <c r="A3204" i="16"/>
  <c r="A3203" i="16"/>
  <c r="A3202" i="16"/>
  <c r="A3201" i="16"/>
  <c r="A3200" i="16"/>
  <c r="A3199" i="16"/>
  <c r="A3198" i="16"/>
  <c r="A3197" i="16"/>
  <c r="A3196" i="16"/>
  <c r="A3195" i="16"/>
  <c r="A3194" i="16"/>
  <c r="A3193" i="16"/>
  <c r="A3192" i="16"/>
  <c r="A3191" i="16"/>
  <c r="A3190" i="16"/>
  <c r="A3189" i="16"/>
  <c r="A3188" i="16"/>
  <c r="A3187" i="16"/>
  <c r="A3186" i="16"/>
  <c r="A3185" i="16"/>
  <c r="A3184" i="16"/>
  <c r="A3183" i="16"/>
  <c r="A3182" i="16"/>
  <c r="A3181" i="16"/>
  <c r="A3180" i="16"/>
  <c r="A3179" i="16"/>
  <c r="A3178" i="16"/>
  <c r="A3177" i="16"/>
  <c r="A3176" i="16"/>
  <c r="A3175" i="16"/>
  <c r="A3174" i="16"/>
  <c r="A3173" i="16"/>
  <c r="A3172" i="16"/>
  <c r="A3171" i="16"/>
  <c r="A3170" i="16"/>
  <c r="A3169" i="16"/>
  <c r="A3168" i="16"/>
  <c r="A3167" i="16"/>
  <c r="A3166" i="16"/>
  <c r="A3165" i="16"/>
  <c r="A3164" i="16"/>
  <c r="A3163" i="16"/>
  <c r="A3162" i="16"/>
  <c r="A3161" i="16"/>
  <c r="A3160" i="16"/>
  <c r="A3159" i="16"/>
  <c r="A3158" i="16"/>
  <c r="A3157" i="16"/>
  <c r="A3156" i="16"/>
  <c r="A3155" i="16"/>
  <c r="A3154" i="16"/>
  <c r="A3153" i="16"/>
  <c r="A3152" i="16"/>
  <c r="A3151" i="16"/>
  <c r="A3150" i="16"/>
  <c r="A3149" i="16"/>
  <c r="A3148" i="16"/>
  <c r="A3147" i="16"/>
  <c r="A3146" i="16"/>
  <c r="A3145" i="16"/>
  <c r="A3144" i="16"/>
  <c r="A3143" i="16"/>
  <c r="A3142" i="16"/>
  <c r="A3141" i="16"/>
  <c r="A3140" i="16"/>
  <c r="A3139" i="16"/>
  <c r="A3138" i="16"/>
  <c r="A3137" i="16"/>
  <c r="A3136" i="16"/>
  <c r="A3135" i="16"/>
  <c r="A3134" i="16"/>
  <c r="A3133" i="16"/>
  <c r="A3132" i="16"/>
  <c r="A3131" i="16"/>
  <c r="A3130" i="16"/>
  <c r="A3129" i="16"/>
  <c r="A3128" i="16"/>
  <c r="A3127" i="16"/>
  <c r="A3126" i="16"/>
  <c r="A3125" i="16"/>
  <c r="A3124" i="16"/>
  <c r="A3123" i="16"/>
  <c r="A3122" i="16"/>
  <c r="A3121" i="16"/>
  <c r="A3120" i="16"/>
  <c r="A3119" i="16"/>
  <c r="A3118" i="16"/>
  <c r="A3117" i="16"/>
  <c r="A3116" i="16"/>
  <c r="A3115" i="16"/>
  <c r="A3114" i="16"/>
  <c r="A3113" i="16"/>
  <c r="A3112" i="16"/>
  <c r="A3111" i="16"/>
  <c r="A3110" i="16"/>
  <c r="A3109" i="16"/>
  <c r="A3108" i="16"/>
  <c r="A3107" i="16"/>
  <c r="A3106" i="16"/>
  <c r="A3105" i="16"/>
  <c r="A3104" i="16"/>
  <c r="A3103" i="16"/>
  <c r="A3102" i="16"/>
  <c r="A3101" i="16"/>
  <c r="A3100" i="16"/>
  <c r="A3099" i="16"/>
  <c r="A3098" i="16"/>
  <c r="A3097" i="16"/>
  <c r="A3096" i="16"/>
  <c r="A3095" i="16"/>
  <c r="A3094" i="16"/>
  <c r="A3093" i="16"/>
  <c r="A3092" i="16"/>
  <c r="A3091" i="16"/>
  <c r="A3090" i="16"/>
  <c r="A3089" i="16"/>
  <c r="A3088" i="16"/>
  <c r="A3087" i="16"/>
  <c r="A3086" i="16"/>
  <c r="A3085" i="16"/>
  <c r="A3084" i="16"/>
  <c r="A3083" i="16"/>
  <c r="A3082" i="16"/>
  <c r="A3081" i="16"/>
  <c r="A3080" i="16"/>
  <c r="A3079" i="16"/>
  <c r="A3078" i="16"/>
  <c r="A3077" i="16"/>
  <c r="A3076" i="16"/>
  <c r="A3075" i="16"/>
  <c r="A3074" i="16"/>
  <c r="A3073" i="16"/>
  <c r="A3072" i="16"/>
  <c r="A3071" i="16"/>
  <c r="A3070" i="16"/>
  <c r="A3069" i="16"/>
  <c r="A3068" i="16"/>
  <c r="A3067" i="16"/>
  <c r="A3066" i="16"/>
  <c r="A3065" i="16"/>
  <c r="A3064" i="16"/>
  <c r="A3063" i="16"/>
  <c r="A3062" i="16"/>
  <c r="A3061" i="16"/>
  <c r="A3060" i="16"/>
  <c r="A3059" i="16"/>
  <c r="A3058" i="16"/>
  <c r="A3057" i="16"/>
  <c r="A3056" i="16"/>
  <c r="A3055" i="16"/>
  <c r="A3054" i="16"/>
  <c r="A3053" i="16"/>
  <c r="A3052" i="16"/>
  <c r="A3051" i="16"/>
  <c r="A3050" i="16"/>
  <c r="A3049" i="16"/>
  <c r="A3048" i="16"/>
  <c r="A3047" i="16"/>
  <c r="A3046" i="16"/>
  <c r="A3045" i="16"/>
  <c r="A3044" i="16"/>
  <c r="A3043" i="16"/>
  <c r="A3042" i="16"/>
  <c r="A3041" i="16"/>
  <c r="A3040" i="16"/>
  <c r="A3039" i="16"/>
  <c r="A3038" i="16"/>
  <c r="A3037" i="16"/>
  <c r="A3036" i="16"/>
  <c r="A3035" i="16"/>
  <c r="A3034" i="16"/>
  <c r="A3033" i="16"/>
  <c r="A3032" i="16"/>
  <c r="A3031" i="16"/>
  <c r="A3030" i="16"/>
  <c r="A3029" i="16"/>
  <c r="A3028" i="16"/>
  <c r="A3027" i="16"/>
  <c r="A3026" i="16"/>
  <c r="A3025" i="16"/>
  <c r="A3024" i="16"/>
  <c r="A3023" i="16"/>
  <c r="A3022" i="16"/>
  <c r="A3021" i="16"/>
  <c r="A3020" i="16"/>
  <c r="A3019" i="16"/>
  <c r="A3018" i="16"/>
  <c r="A3017" i="16"/>
  <c r="A3016" i="16"/>
  <c r="A3015" i="16"/>
  <c r="A3014" i="16"/>
  <c r="A3013" i="16"/>
  <c r="A3012" i="16"/>
  <c r="A3011" i="16"/>
  <c r="A3010" i="16"/>
  <c r="A3009" i="16"/>
  <c r="A3008" i="16"/>
  <c r="A3007" i="16"/>
  <c r="A3006" i="16"/>
  <c r="A3005" i="16"/>
  <c r="A3004" i="16"/>
  <c r="A3003" i="16"/>
  <c r="A3002" i="16"/>
  <c r="A3001" i="16"/>
  <c r="A3000" i="16"/>
  <c r="A2999" i="16"/>
  <c r="A2998" i="16"/>
  <c r="A2997" i="16"/>
  <c r="A2996" i="16"/>
  <c r="A2995" i="16"/>
  <c r="A2994" i="16"/>
  <c r="A2993" i="16"/>
  <c r="A2992" i="16"/>
  <c r="A2991" i="16"/>
  <c r="A2990" i="16"/>
  <c r="A2989" i="16"/>
  <c r="A2988" i="16"/>
  <c r="A2987" i="16"/>
  <c r="A2986" i="16"/>
  <c r="A2985" i="16"/>
  <c r="A2984" i="16"/>
  <c r="A2983" i="16"/>
  <c r="A2982" i="16"/>
  <c r="A2981" i="16"/>
  <c r="A2980" i="16"/>
  <c r="A2979" i="16"/>
  <c r="A2978" i="16"/>
  <c r="A2977" i="16"/>
  <c r="A2976" i="16"/>
  <c r="A2975" i="16"/>
  <c r="A2974" i="16"/>
  <c r="A2973" i="16"/>
  <c r="A2972" i="16"/>
  <c r="A2971" i="16"/>
  <c r="A2970" i="16"/>
  <c r="A2969" i="16"/>
  <c r="A2968" i="16"/>
  <c r="A2967" i="16"/>
  <c r="A2966" i="16"/>
  <c r="A2965" i="16"/>
  <c r="A2964" i="16"/>
  <c r="A2963" i="16"/>
  <c r="A2962" i="16"/>
  <c r="A2961" i="16"/>
  <c r="A2960" i="16"/>
  <c r="A2959" i="16"/>
  <c r="A2958" i="16"/>
  <c r="A2957" i="16"/>
  <c r="A2956" i="16"/>
  <c r="A2955" i="16"/>
  <c r="A2954" i="16"/>
  <c r="A2953" i="16"/>
  <c r="A2952" i="16"/>
  <c r="A2951" i="16"/>
  <c r="A2950" i="16"/>
  <c r="A2949" i="16"/>
  <c r="A2948" i="16"/>
  <c r="A2947" i="16"/>
  <c r="A2946" i="16"/>
  <c r="A2945" i="16"/>
  <c r="A2944" i="16"/>
  <c r="A2943" i="16"/>
  <c r="A2942" i="16"/>
  <c r="A2941" i="16"/>
  <c r="A2940" i="16"/>
  <c r="A2939" i="16"/>
  <c r="A2938" i="16"/>
  <c r="A2937" i="16"/>
  <c r="A2936" i="16"/>
  <c r="A2935" i="16"/>
  <c r="A2934" i="16"/>
  <c r="A2933" i="16"/>
  <c r="A2932" i="16"/>
  <c r="A2931" i="16"/>
  <c r="A2930" i="16"/>
  <c r="A2929" i="16"/>
  <c r="A2928" i="16"/>
  <c r="A2927" i="16"/>
  <c r="A2926" i="16"/>
  <c r="A2925" i="16"/>
  <c r="A2924" i="16"/>
  <c r="A2923" i="16"/>
  <c r="A2922" i="16"/>
  <c r="A2921" i="16"/>
  <c r="A2920" i="16"/>
  <c r="A2919" i="16"/>
  <c r="A2918" i="16"/>
  <c r="A2917" i="16"/>
  <c r="A2916" i="16"/>
  <c r="A2915" i="16"/>
  <c r="A2914" i="16"/>
  <c r="A2913" i="16"/>
  <c r="A2912" i="16"/>
  <c r="A2911" i="16"/>
  <c r="A2910" i="16"/>
  <c r="A2909" i="16"/>
  <c r="A2908" i="16"/>
  <c r="A2907" i="16"/>
  <c r="A2906" i="16"/>
  <c r="A2905" i="16"/>
  <c r="A2904" i="16"/>
  <c r="A2903" i="16"/>
  <c r="A2902" i="16"/>
  <c r="A2901" i="16"/>
  <c r="A2900" i="16"/>
  <c r="A2899" i="16"/>
  <c r="A2898" i="16"/>
  <c r="A2897" i="16"/>
  <c r="A2896" i="16"/>
  <c r="A2895" i="16"/>
  <c r="A2894" i="16"/>
  <c r="A2893" i="16"/>
  <c r="A2892" i="16"/>
  <c r="A2891" i="16"/>
  <c r="A2890" i="16"/>
  <c r="A2889" i="16"/>
  <c r="A2888" i="16"/>
  <c r="A2887" i="16"/>
  <c r="A2886" i="16"/>
  <c r="A2885" i="16"/>
  <c r="A2884" i="16"/>
  <c r="A2883" i="16"/>
  <c r="A2882" i="16"/>
  <c r="A2881" i="16"/>
  <c r="A2880" i="16"/>
  <c r="A2879" i="16"/>
  <c r="A2878" i="16"/>
  <c r="A2877" i="16"/>
  <c r="A2876" i="16"/>
  <c r="A2875" i="16"/>
  <c r="A2874" i="16"/>
  <c r="A2873" i="16"/>
  <c r="A2872" i="16"/>
  <c r="A2871" i="16"/>
  <c r="A2870" i="16"/>
  <c r="A2869" i="16"/>
  <c r="A2868" i="16"/>
  <c r="A2867" i="16"/>
  <c r="A2866" i="16"/>
  <c r="A2865" i="16"/>
  <c r="A2864" i="16"/>
  <c r="A2863" i="16"/>
  <c r="A2862" i="16"/>
  <c r="A2861" i="16"/>
  <c r="A2860" i="16"/>
  <c r="A2859" i="16"/>
  <c r="A2858" i="16"/>
  <c r="A2857" i="16"/>
  <c r="A2856" i="16"/>
  <c r="A2855" i="16"/>
  <c r="A2854" i="16"/>
  <c r="A2853" i="16"/>
  <c r="A2852" i="16"/>
  <c r="A2851" i="16"/>
  <c r="A2850" i="16"/>
  <c r="A2849" i="16"/>
  <c r="A2848" i="16"/>
  <c r="A2847" i="16"/>
  <c r="A2846" i="16"/>
  <c r="A2845" i="16"/>
  <c r="A2844" i="16"/>
  <c r="A2843" i="16"/>
  <c r="A2842" i="16"/>
  <c r="A2841" i="16"/>
  <c r="A2840" i="16"/>
  <c r="A2839" i="16"/>
  <c r="A2838" i="16"/>
  <c r="A2837" i="16"/>
  <c r="A2836" i="16"/>
  <c r="A2835" i="16"/>
  <c r="A2834" i="16"/>
  <c r="A2833" i="16"/>
  <c r="A2832" i="16"/>
  <c r="A2831" i="16"/>
  <c r="A2830" i="16"/>
  <c r="A2829" i="16"/>
  <c r="A2828" i="16"/>
  <c r="A2827" i="16"/>
  <c r="A2826" i="16"/>
  <c r="A2825" i="16"/>
  <c r="A2824" i="16"/>
  <c r="A2823" i="16"/>
  <c r="A2822" i="16"/>
  <c r="A2821" i="16"/>
  <c r="A2820" i="16"/>
  <c r="A2819" i="16"/>
  <c r="A2818" i="16"/>
  <c r="A2817" i="16"/>
  <c r="A2816" i="16"/>
  <c r="A2815" i="16"/>
  <c r="A2814" i="16"/>
  <c r="A2813" i="16"/>
  <c r="A2812" i="16"/>
  <c r="A2811" i="16"/>
  <c r="A2810" i="16"/>
  <c r="A2809" i="16"/>
  <c r="A2808" i="16"/>
  <c r="A2807" i="16"/>
  <c r="A2806" i="16"/>
  <c r="A2805" i="16"/>
  <c r="A2804" i="16"/>
  <c r="A2803" i="16"/>
  <c r="A2802" i="16"/>
  <c r="A2801" i="16"/>
  <c r="A2800" i="16"/>
  <c r="A2799" i="16"/>
  <c r="A2798" i="16"/>
  <c r="A2797" i="16"/>
  <c r="A2796" i="16"/>
  <c r="A2795" i="16"/>
  <c r="A2794" i="16"/>
  <c r="A2793" i="16"/>
  <c r="A2792" i="16"/>
  <c r="A2791" i="16"/>
  <c r="A2790" i="16"/>
  <c r="A2789" i="16"/>
  <c r="A2788" i="16"/>
  <c r="A2787" i="16"/>
  <c r="A2786" i="16"/>
  <c r="A2785" i="16"/>
  <c r="A2784" i="16"/>
  <c r="A2783" i="16"/>
  <c r="A2782" i="16"/>
  <c r="A2781" i="16"/>
  <c r="A2780" i="16"/>
  <c r="A2779" i="16"/>
  <c r="A2778" i="16"/>
  <c r="A2777" i="16"/>
  <c r="A2776" i="16"/>
  <c r="A2775" i="16"/>
  <c r="A2774" i="16"/>
  <c r="A2773" i="16"/>
  <c r="A2772" i="16"/>
  <c r="A2771" i="16"/>
  <c r="A2770" i="16"/>
  <c r="A2769" i="16"/>
  <c r="A2768" i="16"/>
  <c r="A2767" i="16"/>
  <c r="A2766" i="16"/>
  <c r="A2765" i="16"/>
  <c r="A2764" i="16"/>
  <c r="A2763" i="16"/>
  <c r="A2762" i="16"/>
  <c r="A2761" i="16"/>
  <c r="A2760" i="16"/>
  <c r="A2759" i="16"/>
  <c r="A2758" i="16"/>
  <c r="A2757" i="16"/>
  <c r="A2756" i="16"/>
  <c r="A2755" i="16"/>
  <c r="A2754" i="16"/>
  <c r="A2753" i="16"/>
  <c r="A2752" i="16"/>
  <c r="A2751" i="16"/>
  <c r="A2750" i="16"/>
  <c r="A2749" i="16"/>
  <c r="A2748" i="16"/>
  <c r="A2747" i="16"/>
  <c r="A2746" i="16"/>
  <c r="A2745" i="16"/>
  <c r="A2744" i="16"/>
  <c r="A2743" i="16"/>
  <c r="A2742" i="16"/>
  <c r="A2741" i="16"/>
  <c r="A2740" i="16"/>
  <c r="A2739" i="16"/>
  <c r="A2738" i="16"/>
  <c r="A2737" i="16"/>
  <c r="A2736" i="16"/>
  <c r="A2735" i="16"/>
  <c r="A2734" i="16"/>
  <c r="A2733" i="16"/>
  <c r="A2732" i="16"/>
  <c r="A2731" i="16"/>
  <c r="A2730" i="16"/>
  <c r="A2729" i="16"/>
  <c r="A2728" i="16"/>
  <c r="A2727" i="16"/>
  <c r="A2726" i="16"/>
  <c r="A2725" i="16"/>
  <c r="A2724" i="16"/>
  <c r="A2723" i="16"/>
  <c r="A2722" i="16"/>
  <c r="A2721" i="16"/>
  <c r="A2720" i="16"/>
  <c r="A2719" i="16"/>
  <c r="A2718" i="16"/>
  <c r="A2717" i="16"/>
  <c r="A2716" i="16"/>
  <c r="A2715" i="16"/>
  <c r="A2714" i="16"/>
  <c r="A2713" i="16"/>
  <c r="A2712" i="16"/>
  <c r="A2711" i="16"/>
  <c r="A2710" i="16"/>
  <c r="A2709" i="16"/>
  <c r="A2708" i="16"/>
  <c r="A2707" i="16"/>
  <c r="A2706" i="16"/>
  <c r="A2705" i="16"/>
  <c r="A2704" i="16"/>
  <c r="A2703" i="16"/>
  <c r="A2702" i="16"/>
  <c r="A2701" i="16"/>
  <c r="A2700" i="16"/>
  <c r="A2699" i="16"/>
  <c r="A2698" i="16"/>
  <c r="A2697" i="16"/>
  <c r="A2696" i="16"/>
  <c r="A2695" i="16"/>
  <c r="A2694" i="16"/>
  <c r="A2693" i="16"/>
  <c r="A2692" i="16"/>
  <c r="A2691" i="16"/>
  <c r="A2690" i="16"/>
  <c r="A2689" i="16"/>
  <c r="A2688" i="16"/>
  <c r="A2687" i="16"/>
  <c r="A2686" i="16"/>
  <c r="A2685" i="16"/>
  <c r="A2684" i="16"/>
  <c r="A2683" i="16"/>
  <c r="A2682" i="16"/>
  <c r="A2681" i="16"/>
  <c r="A2680" i="16"/>
  <c r="A2679" i="16"/>
  <c r="A2678" i="16"/>
  <c r="A2677" i="16"/>
  <c r="A2676" i="16"/>
  <c r="A2675" i="16"/>
  <c r="A2674" i="16"/>
  <c r="A2673" i="16"/>
  <c r="A2672" i="16"/>
  <c r="A2671" i="16"/>
  <c r="A2670" i="16"/>
  <c r="A2669" i="16"/>
  <c r="A2668" i="16"/>
  <c r="A2667" i="16"/>
  <c r="A2666" i="16"/>
  <c r="A2665" i="16"/>
  <c r="A2664" i="16"/>
  <c r="A2663" i="16"/>
  <c r="A2662" i="16"/>
  <c r="A2661" i="16"/>
  <c r="A2660" i="16"/>
  <c r="A2659" i="16"/>
  <c r="A2658" i="16"/>
  <c r="A2657" i="16"/>
  <c r="A2656" i="16"/>
  <c r="A2655" i="16"/>
  <c r="A2654" i="16"/>
  <c r="A2653" i="16"/>
  <c r="A2652" i="16"/>
  <c r="A2651" i="16"/>
  <c r="A2650" i="16"/>
  <c r="A2649" i="16"/>
  <c r="A2648" i="16"/>
  <c r="A2647" i="16"/>
  <c r="A2646" i="16"/>
  <c r="A2645" i="16"/>
  <c r="A2644" i="16"/>
  <c r="A2643" i="16"/>
  <c r="A2642" i="16"/>
  <c r="A2641" i="16"/>
  <c r="A2640" i="16"/>
  <c r="A2639" i="16"/>
  <c r="A2638" i="16"/>
  <c r="A2637" i="16"/>
  <c r="A2636" i="16"/>
  <c r="A2635" i="16"/>
  <c r="A2634" i="16"/>
  <c r="A2633" i="16"/>
  <c r="A2632" i="16"/>
  <c r="A2631" i="16"/>
  <c r="A2630" i="16"/>
  <c r="A2629" i="16"/>
  <c r="A2628" i="16"/>
  <c r="A2627" i="16"/>
  <c r="A2626" i="16"/>
  <c r="A2625" i="16"/>
  <c r="A2624" i="16"/>
  <c r="A2623" i="16"/>
  <c r="A2622" i="16"/>
  <c r="A2621" i="16"/>
  <c r="A2620" i="16"/>
  <c r="A2619" i="16"/>
  <c r="A2618" i="16"/>
  <c r="A2617" i="16"/>
  <c r="A2616" i="16"/>
  <c r="A2615" i="16"/>
  <c r="A2614" i="16"/>
  <c r="A2613" i="16"/>
  <c r="A2612" i="16"/>
  <c r="A2611" i="16"/>
  <c r="A2610" i="16"/>
  <c r="A2609" i="16"/>
  <c r="A2608" i="16"/>
  <c r="A2607" i="16"/>
  <c r="A2606" i="16"/>
  <c r="A2605" i="16"/>
  <c r="A2604" i="16"/>
  <c r="A2603" i="16"/>
  <c r="A2602" i="16"/>
  <c r="A2601" i="16"/>
  <c r="A2600" i="16"/>
  <c r="A2599" i="16"/>
  <c r="A2598" i="16"/>
  <c r="A2597" i="16"/>
  <c r="A2596" i="16"/>
  <c r="A2595" i="16"/>
  <c r="A2594" i="16"/>
  <c r="A2593" i="16"/>
  <c r="A2592" i="16"/>
  <c r="A2591" i="16"/>
  <c r="A2590" i="16"/>
  <c r="A2589" i="16"/>
  <c r="A2588" i="16"/>
  <c r="A2587" i="16"/>
  <c r="A2586" i="16"/>
  <c r="A2585" i="16"/>
  <c r="A2584" i="16"/>
  <c r="A2583" i="16"/>
  <c r="A2582" i="16"/>
  <c r="A2581" i="16"/>
  <c r="A2580" i="16"/>
  <c r="A2579" i="16"/>
  <c r="A2578" i="16"/>
  <c r="A2577" i="16"/>
  <c r="A2576" i="16"/>
  <c r="A2575" i="16"/>
  <c r="A2574" i="16"/>
  <c r="A2573" i="16"/>
  <c r="A2572" i="16"/>
  <c r="A2571" i="16"/>
  <c r="A2570" i="16"/>
  <c r="A2569" i="16"/>
  <c r="A2568" i="16"/>
  <c r="A2567" i="16"/>
  <c r="A2566" i="16"/>
  <c r="A2565" i="16"/>
  <c r="A2564" i="16"/>
  <c r="A2563" i="16"/>
  <c r="A2562" i="16"/>
  <c r="A2561" i="16"/>
  <c r="A2560" i="16"/>
  <c r="A2559" i="16"/>
  <c r="A2558" i="16"/>
  <c r="A2557" i="16"/>
  <c r="A2556" i="16"/>
  <c r="A2555" i="16"/>
  <c r="A2554" i="16"/>
  <c r="A2553" i="16"/>
  <c r="A2552" i="16"/>
  <c r="A2551" i="16"/>
  <c r="A2550" i="16"/>
  <c r="A2549" i="16"/>
  <c r="A2548" i="16"/>
  <c r="A2547" i="16"/>
  <c r="A2546" i="16"/>
  <c r="A2545" i="16"/>
  <c r="A2544" i="16"/>
  <c r="A2543" i="16"/>
  <c r="A2542" i="16"/>
  <c r="A2541" i="16"/>
  <c r="A2540" i="16"/>
  <c r="A2539" i="16"/>
  <c r="A2538" i="16"/>
  <c r="A2537" i="16"/>
  <c r="A2536" i="16"/>
  <c r="A2535" i="16"/>
  <c r="A2534" i="16"/>
  <c r="A2533" i="16"/>
  <c r="A2532" i="16"/>
  <c r="A2531" i="16"/>
  <c r="A2530" i="16"/>
  <c r="A2529" i="16"/>
  <c r="A2528" i="16"/>
  <c r="A2527" i="16"/>
  <c r="A2526" i="16"/>
  <c r="A2525" i="16"/>
  <c r="A2524" i="16"/>
  <c r="A2523" i="16"/>
  <c r="A2522" i="16"/>
  <c r="A2521" i="16"/>
  <c r="A2520" i="16"/>
  <c r="A2519" i="16"/>
  <c r="A2518" i="16"/>
  <c r="A2517" i="16"/>
  <c r="A2516" i="16"/>
  <c r="A2515" i="16"/>
  <c r="A2514" i="16"/>
  <c r="A2513" i="16"/>
  <c r="A2512" i="16"/>
  <c r="A2511" i="16"/>
  <c r="A2510" i="16"/>
  <c r="A2509" i="16"/>
  <c r="A2508" i="16"/>
  <c r="A2507" i="16"/>
  <c r="A2506" i="16"/>
  <c r="A2505" i="16"/>
  <c r="A2504" i="16"/>
  <c r="A2503" i="16"/>
  <c r="A2502" i="16"/>
  <c r="A2501" i="16"/>
  <c r="A2500" i="16"/>
  <c r="A2499" i="16"/>
  <c r="A2498" i="16"/>
  <c r="A2497" i="16"/>
  <c r="A2496" i="16"/>
  <c r="A2495" i="16"/>
  <c r="A2494" i="16"/>
  <c r="A2493" i="16"/>
  <c r="A2492" i="16"/>
  <c r="A2491" i="16"/>
  <c r="A2490" i="16"/>
  <c r="A2489" i="16"/>
  <c r="A2488" i="16"/>
  <c r="A2487" i="16"/>
  <c r="A2486" i="16"/>
  <c r="A2485" i="16"/>
  <c r="A2484" i="16"/>
  <c r="A2483" i="16"/>
  <c r="A2482" i="16"/>
  <c r="A2481" i="16"/>
  <c r="A2480" i="16"/>
  <c r="A2479" i="16"/>
  <c r="A2478" i="16"/>
  <c r="A2477" i="16"/>
  <c r="A2476" i="16"/>
  <c r="A2475" i="16"/>
  <c r="A2474" i="16"/>
  <c r="A2473" i="16"/>
  <c r="A2472" i="16"/>
  <c r="A2471" i="16"/>
  <c r="A2470" i="16"/>
  <c r="A2469" i="16"/>
  <c r="A2468" i="16"/>
  <c r="A2467" i="16"/>
  <c r="A2466" i="16"/>
  <c r="A2465" i="16"/>
  <c r="A2464" i="16"/>
  <c r="A2463" i="16"/>
  <c r="A2462" i="16"/>
  <c r="A2461" i="16"/>
  <c r="A2460" i="16"/>
  <c r="A2459" i="16"/>
  <c r="A2458" i="16"/>
  <c r="A2457" i="16"/>
  <c r="A2456" i="16"/>
  <c r="A2455" i="16"/>
  <c r="A2454" i="16"/>
  <c r="A2453" i="16"/>
  <c r="A2452" i="16"/>
  <c r="A2451" i="16"/>
  <c r="A2450" i="16"/>
  <c r="A2449" i="16"/>
  <c r="A2448" i="16"/>
  <c r="A2447" i="16"/>
  <c r="A2446" i="16"/>
  <c r="A2445" i="16"/>
  <c r="A2444" i="16"/>
  <c r="A2443" i="16"/>
  <c r="A2442" i="16"/>
  <c r="A2441" i="16"/>
  <c r="A2440" i="16"/>
  <c r="A2439" i="16"/>
  <c r="A2438" i="16"/>
  <c r="A2437" i="16"/>
  <c r="A2436" i="16"/>
  <c r="A2435" i="16"/>
  <c r="A2434" i="16"/>
  <c r="A2433" i="16"/>
  <c r="A2432" i="16"/>
  <c r="A2431" i="16"/>
  <c r="A2430" i="16"/>
  <c r="A2429" i="16"/>
  <c r="A2428" i="16"/>
  <c r="A2427" i="16"/>
  <c r="A2426" i="16"/>
  <c r="A2425" i="16"/>
  <c r="A2424" i="16"/>
  <c r="A2423" i="16"/>
  <c r="A2422" i="16"/>
  <c r="A2421" i="16"/>
  <c r="A2420" i="16"/>
  <c r="A2419" i="16"/>
  <c r="A2418" i="16"/>
  <c r="A2417" i="16"/>
  <c r="A2416" i="16"/>
  <c r="A2415" i="16"/>
  <c r="A2414" i="16"/>
  <c r="A2413" i="16"/>
  <c r="A2412" i="16"/>
  <c r="A2411" i="16"/>
  <c r="A2410" i="16"/>
  <c r="A2409" i="16"/>
  <c r="A2408" i="16"/>
  <c r="A2407" i="16"/>
  <c r="A2406" i="16"/>
  <c r="A2405" i="16"/>
  <c r="A2404" i="16"/>
  <c r="A2403" i="16"/>
  <c r="A2402" i="16"/>
  <c r="A2401" i="16"/>
  <c r="A2400" i="16"/>
  <c r="A2399" i="16"/>
  <c r="A2398" i="16"/>
  <c r="A2397" i="16"/>
  <c r="A2396" i="16"/>
  <c r="A2395" i="16"/>
  <c r="A2394" i="16"/>
  <c r="A2393" i="16"/>
  <c r="A2392" i="16"/>
  <c r="A2391" i="16"/>
  <c r="A2390" i="16"/>
  <c r="A2389" i="16"/>
  <c r="A2388" i="16"/>
  <c r="A2387" i="16"/>
  <c r="A2386" i="16"/>
  <c r="A2385" i="16"/>
  <c r="A2384" i="16"/>
  <c r="A2383" i="16"/>
  <c r="A2382" i="16"/>
  <c r="A2381" i="16"/>
  <c r="A2380" i="16"/>
  <c r="A2379" i="16"/>
  <c r="A2378" i="16"/>
  <c r="A2377" i="16"/>
  <c r="A2376" i="16"/>
  <c r="A2375" i="16"/>
  <c r="A2374" i="16"/>
  <c r="A2373" i="16"/>
  <c r="A2372" i="16"/>
  <c r="A2371" i="16"/>
  <c r="A2370" i="16"/>
  <c r="A2369" i="16"/>
  <c r="A2368" i="16"/>
  <c r="A2367" i="16"/>
  <c r="A2366" i="16"/>
  <c r="A2365" i="16"/>
  <c r="A2364" i="16"/>
  <c r="A2363" i="16"/>
  <c r="A2362" i="16"/>
  <c r="A2361" i="16"/>
  <c r="A2360" i="16"/>
  <c r="A2359" i="16"/>
  <c r="A2358" i="16"/>
  <c r="A2357" i="16"/>
  <c r="A2356" i="16"/>
  <c r="A2355" i="16"/>
  <c r="A2354" i="16"/>
  <c r="A2353" i="16"/>
  <c r="A2352" i="16"/>
  <c r="A2351" i="16"/>
  <c r="A2350" i="16"/>
  <c r="A2349" i="16"/>
  <c r="A2348" i="16"/>
  <c r="A2347" i="16"/>
  <c r="A2346" i="16"/>
  <c r="A2345" i="16"/>
  <c r="A2344" i="16"/>
  <c r="A2343" i="16"/>
  <c r="A2342" i="16"/>
  <c r="A2341" i="16"/>
  <c r="A2340" i="16"/>
  <c r="A2339" i="16"/>
  <c r="A2338" i="16"/>
  <c r="A2337" i="16"/>
  <c r="A2336" i="16"/>
  <c r="A2335" i="16"/>
  <c r="A2334" i="16"/>
  <c r="A2333" i="16"/>
  <c r="A2332" i="16"/>
  <c r="A2331" i="16"/>
  <c r="A2330" i="16"/>
  <c r="A2329" i="16"/>
  <c r="A2328" i="16"/>
  <c r="A2327" i="16"/>
  <c r="A2326" i="16"/>
  <c r="A2325" i="16"/>
  <c r="A2324" i="16"/>
  <c r="A2323" i="16"/>
  <c r="A2322" i="16"/>
  <c r="A2321" i="16"/>
  <c r="A2320" i="16"/>
  <c r="A2319" i="16"/>
  <c r="A2318" i="16"/>
  <c r="A2317" i="16"/>
  <c r="A2316" i="16"/>
  <c r="A2315" i="16"/>
  <c r="A2314" i="16"/>
  <c r="A2313" i="16"/>
  <c r="A2312" i="16"/>
  <c r="A2311" i="16"/>
  <c r="A2310" i="16"/>
  <c r="A2309" i="16"/>
  <c r="A2308" i="16"/>
  <c r="A2307" i="16"/>
  <c r="A2306" i="16"/>
  <c r="A2305" i="16"/>
  <c r="A2304" i="16"/>
  <c r="A2303" i="16"/>
  <c r="A2302" i="16"/>
  <c r="A2301" i="16"/>
  <c r="A2300" i="16"/>
  <c r="A2299" i="16"/>
  <c r="A2298" i="16"/>
  <c r="A2297" i="16"/>
  <c r="A2296" i="16"/>
  <c r="A2295" i="16"/>
  <c r="A2294" i="16"/>
  <c r="A2293" i="16"/>
  <c r="A2292" i="16"/>
  <c r="A2291" i="16"/>
  <c r="A2290" i="16"/>
  <c r="A2289" i="16"/>
  <c r="A2288" i="16"/>
  <c r="A2287" i="16"/>
  <c r="A2286" i="16"/>
  <c r="A2285" i="16"/>
  <c r="A2284" i="16"/>
  <c r="A2283" i="16"/>
  <c r="A2282" i="16"/>
  <c r="A2281" i="16"/>
  <c r="A2280" i="16"/>
  <c r="A2279" i="16"/>
  <c r="A2278" i="16"/>
  <c r="A2277" i="16"/>
  <c r="A2276" i="16"/>
  <c r="A2275" i="16"/>
  <c r="A2274" i="16"/>
  <c r="A2273" i="16"/>
  <c r="A2272" i="16"/>
  <c r="A2271" i="16"/>
  <c r="A2270" i="16"/>
  <c r="A2269" i="16"/>
  <c r="A2268" i="16"/>
  <c r="A2267" i="16"/>
  <c r="A2266" i="16"/>
  <c r="A2265" i="16"/>
  <c r="A2264" i="16"/>
  <c r="A2263" i="16"/>
  <c r="A2262" i="16"/>
  <c r="A2261" i="16"/>
  <c r="A2260" i="16"/>
  <c r="A2259" i="16"/>
  <c r="A2258" i="16"/>
  <c r="A2257" i="16"/>
  <c r="A2256" i="16"/>
  <c r="A2255" i="16"/>
  <c r="A2254" i="16"/>
  <c r="A2253" i="16"/>
  <c r="A2252" i="16"/>
  <c r="A2251" i="16"/>
  <c r="A2250" i="16"/>
  <c r="A2249" i="16"/>
  <c r="A2248" i="16"/>
  <c r="A2247" i="16"/>
  <c r="A2246" i="16"/>
  <c r="A2245" i="16"/>
  <c r="A2244" i="16"/>
  <c r="A2243" i="16"/>
  <c r="A2242" i="16"/>
  <c r="A2241" i="16"/>
  <c r="A2240" i="16"/>
  <c r="A2239" i="16"/>
  <c r="A2238" i="16"/>
  <c r="A2237" i="16"/>
  <c r="A2236" i="16"/>
  <c r="A2235" i="16"/>
  <c r="A2234" i="16"/>
  <c r="A2233" i="16"/>
  <c r="A2232" i="16"/>
  <c r="A2231" i="16"/>
  <c r="A2230" i="16"/>
  <c r="A2229" i="16"/>
  <c r="A2228" i="16"/>
  <c r="A2227" i="16"/>
  <c r="A2226" i="16"/>
  <c r="A2225" i="16"/>
  <c r="A2224" i="16"/>
  <c r="A2223" i="16"/>
  <c r="A2222" i="16"/>
  <c r="A2221" i="16"/>
  <c r="A2220" i="16"/>
  <c r="A2219" i="16"/>
  <c r="A2218" i="16"/>
  <c r="A2217" i="16"/>
  <c r="A2216" i="16"/>
  <c r="A2215" i="16"/>
  <c r="A2214" i="16"/>
  <c r="A2213" i="16"/>
  <c r="A2212" i="16"/>
  <c r="A2211" i="16"/>
  <c r="A2210" i="16"/>
  <c r="A2209" i="16"/>
  <c r="A2208" i="16"/>
  <c r="A2207" i="16"/>
  <c r="A2206" i="16"/>
  <c r="A2205" i="16"/>
  <c r="A2204" i="16"/>
  <c r="A2203" i="16"/>
  <c r="A2202" i="16"/>
  <c r="A2201" i="16"/>
  <c r="A2200" i="16"/>
  <c r="A2199" i="16"/>
  <c r="A2198" i="16"/>
  <c r="A2197" i="16"/>
  <c r="A2196" i="16"/>
  <c r="A2195" i="16"/>
  <c r="A2194" i="16"/>
  <c r="A2193" i="16"/>
  <c r="A2192" i="16"/>
  <c r="A2191" i="16"/>
  <c r="A2190" i="16"/>
  <c r="A2189" i="16"/>
  <c r="A2188" i="16"/>
  <c r="A2187" i="16"/>
  <c r="A2186" i="16"/>
  <c r="A2185" i="16"/>
  <c r="A2184" i="16"/>
  <c r="A2183" i="16"/>
  <c r="A2182" i="16"/>
  <c r="A2181" i="16"/>
  <c r="A2180" i="16"/>
  <c r="A2179" i="16"/>
  <c r="A2178" i="16"/>
  <c r="A2177" i="16"/>
  <c r="A2176" i="16"/>
  <c r="A2175" i="16"/>
  <c r="A2174" i="16"/>
  <c r="A2173" i="16"/>
  <c r="A2172" i="16"/>
  <c r="A2171" i="16"/>
  <c r="A2170" i="16"/>
  <c r="A2169" i="16"/>
  <c r="A2168" i="16"/>
  <c r="A2167" i="16"/>
  <c r="A2166" i="16"/>
  <c r="A2165" i="16"/>
  <c r="A2164" i="16"/>
  <c r="A2163" i="16"/>
  <c r="A2162" i="16"/>
  <c r="A2161" i="16"/>
  <c r="A2160" i="16"/>
  <c r="A2159" i="16"/>
  <c r="A2158" i="16"/>
  <c r="A2157" i="16"/>
  <c r="A2156" i="16"/>
  <c r="A2155" i="16"/>
  <c r="A2154" i="16"/>
  <c r="A2153" i="16"/>
  <c r="A2152" i="16"/>
  <c r="A2151" i="16"/>
  <c r="A2150" i="16"/>
  <c r="A2149" i="16"/>
  <c r="A2148" i="16"/>
  <c r="A2147" i="16"/>
  <c r="A2146" i="16"/>
  <c r="A2145" i="16"/>
  <c r="A2144" i="16"/>
  <c r="A2143" i="16"/>
  <c r="A2142" i="16"/>
  <c r="A2141" i="16"/>
  <c r="A2140" i="16"/>
  <c r="A2139" i="16"/>
  <c r="A2138" i="16"/>
  <c r="A2137" i="16"/>
  <c r="A2136" i="16"/>
  <c r="A2135" i="16"/>
  <c r="A2134" i="16"/>
  <c r="A2133" i="16"/>
  <c r="A2132" i="16"/>
  <c r="A2131" i="16"/>
  <c r="A2130" i="16"/>
  <c r="A2129" i="16"/>
  <c r="A2128" i="16"/>
  <c r="A2127" i="16"/>
  <c r="A2126" i="16"/>
  <c r="A2125" i="16"/>
  <c r="A2124" i="16"/>
  <c r="A2123" i="16"/>
  <c r="A2122" i="16"/>
  <c r="A2121" i="16"/>
  <c r="A2120" i="16"/>
  <c r="A2119" i="16"/>
  <c r="A2118" i="16"/>
  <c r="A2117" i="16"/>
  <c r="A2116" i="16"/>
  <c r="A2115" i="16"/>
  <c r="A2114" i="16"/>
  <c r="A2113" i="16"/>
  <c r="A2112" i="16"/>
  <c r="A2111" i="16"/>
  <c r="A2110" i="16"/>
  <c r="A2109" i="16"/>
  <c r="A2108" i="16"/>
  <c r="A2107" i="16"/>
  <c r="A2106" i="16"/>
  <c r="A2105" i="16"/>
  <c r="A2104" i="16"/>
  <c r="A2103" i="16"/>
  <c r="A2102" i="16"/>
  <c r="A2101" i="16"/>
  <c r="A2100" i="16"/>
  <c r="A2099" i="16"/>
  <c r="A2098" i="16"/>
  <c r="A2097" i="16"/>
  <c r="A2096" i="16"/>
  <c r="A2095" i="16"/>
  <c r="A2094" i="16"/>
  <c r="A2093" i="16"/>
  <c r="A2092" i="16"/>
  <c r="A2091" i="16"/>
  <c r="A2090" i="16"/>
  <c r="A2089" i="16"/>
  <c r="A2088" i="16"/>
  <c r="A2087" i="16"/>
  <c r="A2086" i="16"/>
  <c r="A2085" i="16"/>
  <c r="A2084" i="16"/>
  <c r="A2083" i="16"/>
  <c r="A2082" i="16"/>
  <c r="A2081" i="16"/>
  <c r="A2080" i="16"/>
  <c r="A2079" i="16"/>
  <c r="A2078" i="16"/>
  <c r="A2077" i="16"/>
  <c r="A2076" i="16"/>
  <c r="A2075" i="16"/>
  <c r="A2074" i="16"/>
  <c r="A2073" i="16"/>
  <c r="A2072" i="16"/>
  <c r="A2071" i="16"/>
  <c r="A2070" i="16"/>
  <c r="A2069" i="16"/>
  <c r="A2068" i="16"/>
  <c r="A2067" i="16"/>
  <c r="A2066" i="16"/>
  <c r="A2065" i="16"/>
  <c r="A2064" i="16"/>
  <c r="A2063" i="16"/>
  <c r="A2062" i="16"/>
  <c r="A2061" i="16"/>
  <c r="A2060" i="16"/>
  <c r="A2059" i="16"/>
  <c r="A2058" i="16"/>
  <c r="A2057" i="16"/>
  <c r="A2056" i="16"/>
  <c r="A2055" i="16"/>
  <c r="A2054" i="16"/>
  <c r="A2053" i="16"/>
  <c r="A2052" i="16"/>
  <c r="A2051" i="16"/>
  <c r="A2050" i="16"/>
  <c r="A2049" i="16"/>
  <c r="A2048" i="16"/>
  <c r="A2047" i="16"/>
  <c r="A2046" i="16"/>
  <c r="A2045" i="16"/>
  <c r="A2044" i="16"/>
  <c r="A2043" i="16"/>
  <c r="A2042" i="16"/>
  <c r="A2041" i="16"/>
  <c r="A2040" i="16"/>
  <c r="A2039" i="16"/>
  <c r="A2038" i="16"/>
  <c r="A2037" i="16"/>
  <c r="A2036" i="16"/>
  <c r="A2035" i="16"/>
  <c r="A2034" i="16"/>
  <c r="A2033" i="16"/>
  <c r="A2032" i="16"/>
  <c r="A2031" i="16"/>
  <c r="A2030" i="16"/>
  <c r="A2029" i="16"/>
  <c r="A2028" i="16"/>
  <c r="A2027" i="16"/>
  <c r="A2026" i="16"/>
  <c r="A2025" i="16"/>
  <c r="A2024" i="16"/>
  <c r="A2023" i="16"/>
  <c r="A2022" i="16"/>
  <c r="A2021" i="16"/>
  <c r="A2020" i="16"/>
  <c r="A2019" i="16"/>
  <c r="A2018" i="16"/>
  <c r="A2017" i="16"/>
  <c r="A2016" i="16"/>
  <c r="A2015" i="16"/>
  <c r="A2014" i="16"/>
  <c r="A2013" i="16"/>
  <c r="A2012" i="16"/>
  <c r="A2011" i="16"/>
  <c r="A2010" i="16"/>
  <c r="A2009" i="16"/>
  <c r="A2008" i="16"/>
  <c r="A2007" i="16"/>
  <c r="A2006" i="16"/>
  <c r="A2005" i="16"/>
  <c r="A2004" i="16"/>
  <c r="A2003" i="16"/>
  <c r="A2002" i="16"/>
  <c r="A2001" i="16"/>
  <c r="A2000" i="16"/>
  <c r="A1999" i="16"/>
  <c r="A1998" i="16"/>
  <c r="A1997" i="16"/>
  <c r="A1996" i="16"/>
  <c r="A1995" i="16"/>
  <c r="A1994" i="16"/>
  <c r="A1993" i="16"/>
  <c r="A1992" i="16"/>
  <c r="A1991" i="16"/>
  <c r="A1990" i="16"/>
  <c r="A1989" i="16"/>
  <c r="A1988" i="16"/>
  <c r="A1987" i="16"/>
  <c r="A1986" i="16"/>
  <c r="A1985" i="16"/>
  <c r="A1984" i="16"/>
  <c r="A1983" i="16"/>
  <c r="A1982" i="16"/>
  <c r="A1981" i="16"/>
  <c r="A1980" i="16"/>
  <c r="A1979" i="16"/>
  <c r="A1978" i="16"/>
  <c r="A1977" i="16"/>
  <c r="A1976" i="16"/>
  <c r="A1975" i="16"/>
  <c r="A1974" i="16"/>
  <c r="A1973" i="16"/>
  <c r="A1972" i="16"/>
  <c r="A1971" i="16"/>
  <c r="A1970" i="16"/>
  <c r="A1969" i="16"/>
  <c r="A1968" i="16"/>
  <c r="A1967" i="16"/>
  <c r="A1966" i="16"/>
  <c r="A1965" i="16"/>
  <c r="A1964" i="16"/>
  <c r="A1963" i="16"/>
  <c r="A1962" i="16"/>
  <c r="A1961" i="16"/>
  <c r="A1960" i="16"/>
  <c r="A1959" i="16"/>
  <c r="A1958" i="16"/>
  <c r="A1957" i="16"/>
  <c r="A1956" i="16"/>
  <c r="A1955" i="16"/>
  <c r="A1954" i="16"/>
  <c r="A1953" i="16"/>
  <c r="A1952" i="16"/>
  <c r="A1951" i="16"/>
  <c r="A1950" i="16"/>
  <c r="A1949" i="16"/>
  <c r="A1948" i="16"/>
  <c r="A1947" i="16"/>
  <c r="A1946" i="16"/>
  <c r="A1945" i="16"/>
  <c r="A1944" i="16"/>
  <c r="A1943" i="16"/>
  <c r="A1942" i="16"/>
  <c r="A1941" i="16"/>
  <c r="A1940" i="16"/>
  <c r="A1939" i="16"/>
  <c r="A1938" i="16"/>
  <c r="A1937" i="16"/>
  <c r="A1936" i="16"/>
  <c r="A1935" i="16"/>
  <c r="A1934" i="16"/>
  <c r="A1933" i="16"/>
  <c r="A1932" i="16"/>
  <c r="A1931" i="16"/>
  <c r="A1930" i="16"/>
  <c r="A1929" i="16"/>
  <c r="A1928" i="16"/>
  <c r="A1927" i="16"/>
  <c r="A1926" i="16"/>
  <c r="A1925" i="16"/>
  <c r="A1924" i="16"/>
  <c r="A1923" i="16"/>
  <c r="A1922" i="16"/>
  <c r="A1921" i="16"/>
  <c r="A1920" i="16"/>
  <c r="A1919" i="16"/>
  <c r="A1918" i="16"/>
  <c r="A1917" i="16"/>
  <c r="A1916" i="16"/>
  <c r="A1915" i="16"/>
  <c r="A1914" i="16"/>
  <c r="A1913" i="16"/>
  <c r="A1912" i="16"/>
  <c r="A1911" i="16"/>
  <c r="A1910" i="16"/>
  <c r="A1909" i="16"/>
  <c r="A1908" i="16"/>
  <c r="A1907" i="16"/>
  <c r="A1906" i="16"/>
  <c r="A1905" i="16"/>
  <c r="A1904" i="16"/>
  <c r="A1903" i="16"/>
  <c r="A1902" i="16"/>
  <c r="A1901" i="16"/>
  <c r="A1900" i="16"/>
  <c r="A1899" i="16"/>
  <c r="A1898" i="16"/>
  <c r="A1897" i="16"/>
  <c r="A1896" i="16"/>
  <c r="A1895" i="16"/>
  <c r="A1894" i="16"/>
  <c r="A1893" i="16"/>
  <c r="A1892" i="16"/>
  <c r="A1891" i="16"/>
  <c r="A1890" i="16"/>
  <c r="A1889" i="16"/>
  <c r="A1888" i="16"/>
  <c r="A1887" i="16"/>
  <c r="A1886" i="16"/>
  <c r="A1885" i="16"/>
  <c r="A1884" i="16"/>
  <c r="A1883" i="16"/>
  <c r="A1882" i="16"/>
  <c r="A1881" i="16"/>
  <c r="A1880" i="16"/>
  <c r="A1879" i="16"/>
  <c r="A1878" i="16"/>
  <c r="A1877" i="16"/>
  <c r="A1876" i="16"/>
  <c r="A1875" i="16"/>
  <c r="A1874" i="16"/>
  <c r="A1873" i="16"/>
  <c r="A1872" i="16"/>
  <c r="A1871" i="16"/>
  <c r="A1870" i="16"/>
  <c r="A1869" i="16"/>
  <c r="A1868" i="16"/>
  <c r="A1867" i="16"/>
  <c r="A1866" i="16"/>
  <c r="A1865" i="16"/>
  <c r="A1864" i="16"/>
  <c r="A1863" i="16"/>
  <c r="A1862" i="16"/>
  <c r="A1861" i="16"/>
  <c r="A1860" i="16"/>
  <c r="A1859" i="16"/>
  <c r="A1858" i="16"/>
  <c r="A1857" i="16"/>
  <c r="A1856" i="16"/>
  <c r="A1855" i="16"/>
  <c r="A1854" i="16"/>
  <c r="A1853" i="16"/>
  <c r="A1852" i="16"/>
  <c r="A1851" i="16"/>
  <c r="A1850" i="16"/>
  <c r="A1849" i="16"/>
  <c r="A1848" i="16"/>
  <c r="A1847" i="16"/>
  <c r="A1846" i="16"/>
  <c r="A1845" i="16"/>
  <c r="A1844" i="16"/>
  <c r="A1843" i="16"/>
  <c r="A1842" i="16"/>
  <c r="A1841" i="16"/>
  <c r="A1840" i="16"/>
  <c r="A1839" i="16"/>
  <c r="A1838" i="16"/>
  <c r="A1837" i="16"/>
  <c r="A1836" i="16"/>
  <c r="A1835" i="16"/>
  <c r="A1834" i="16"/>
  <c r="A1833" i="16"/>
  <c r="A1832" i="16"/>
  <c r="A1831" i="16"/>
  <c r="A1830" i="16"/>
  <c r="A1829" i="16"/>
  <c r="A1828" i="16"/>
  <c r="A1827" i="16"/>
  <c r="A1826" i="16"/>
  <c r="A1825" i="16"/>
  <c r="A1824" i="16"/>
  <c r="A1823" i="16"/>
  <c r="A1822" i="16"/>
  <c r="A1821" i="16"/>
  <c r="A1820" i="16"/>
  <c r="A1819" i="16"/>
  <c r="A1818" i="16"/>
  <c r="A1817" i="16"/>
  <c r="A1816" i="16"/>
  <c r="A1815" i="16"/>
  <c r="A1814" i="16"/>
  <c r="A1813" i="16"/>
  <c r="A1812" i="16"/>
  <c r="A1811" i="16"/>
  <c r="A1810" i="16"/>
  <c r="A1809" i="16"/>
  <c r="A1808" i="16"/>
  <c r="A1807" i="16"/>
  <c r="A1806" i="16"/>
  <c r="A1805" i="16"/>
  <c r="A1804" i="16"/>
  <c r="A1803" i="16"/>
  <c r="A1802" i="16"/>
  <c r="A1801" i="16"/>
  <c r="A1800" i="16"/>
  <c r="A1799" i="16"/>
  <c r="A1798" i="16"/>
  <c r="A1797" i="16"/>
  <c r="A1796" i="16"/>
  <c r="A1795" i="16"/>
  <c r="A1794" i="16"/>
  <c r="A1793" i="16"/>
  <c r="A1792" i="16"/>
  <c r="A1791" i="16"/>
  <c r="A1790" i="16"/>
  <c r="A1789" i="16"/>
  <c r="A1788" i="16"/>
  <c r="A1787" i="16"/>
  <c r="A1786" i="16"/>
  <c r="A1785" i="16"/>
  <c r="A1784" i="16"/>
  <c r="A1783" i="16"/>
  <c r="A1782" i="16"/>
  <c r="A1781" i="16"/>
  <c r="A1780" i="16"/>
  <c r="A1779" i="16"/>
  <c r="A1778" i="16"/>
  <c r="A1777" i="16"/>
  <c r="A1776" i="16"/>
  <c r="A1775" i="16"/>
  <c r="A1774" i="16"/>
  <c r="A1773" i="16"/>
  <c r="A1772" i="16"/>
  <c r="A1771" i="16"/>
  <c r="A1770" i="16"/>
  <c r="A1769" i="16"/>
  <c r="A1768" i="16"/>
  <c r="A1767" i="16"/>
  <c r="A1766" i="16"/>
  <c r="A1765" i="16"/>
  <c r="A1764" i="16"/>
  <c r="A1763" i="16"/>
  <c r="A1762" i="16"/>
  <c r="A1761" i="16"/>
  <c r="A1760" i="16"/>
  <c r="A1759" i="16"/>
  <c r="A1758" i="16"/>
  <c r="A1757" i="16"/>
  <c r="A1756" i="16"/>
  <c r="A1755" i="16"/>
  <c r="A1754" i="16"/>
  <c r="A1753" i="16"/>
  <c r="A1752" i="16"/>
  <c r="A1751" i="16"/>
  <c r="A1750" i="16"/>
  <c r="A1749" i="16"/>
  <c r="A1748" i="16"/>
  <c r="A1747" i="16"/>
  <c r="A1746" i="16"/>
  <c r="A1745" i="16"/>
  <c r="A1744" i="16"/>
  <c r="A1743" i="16"/>
  <c r="A1742" i="16"/>
  <c r="A1741" i="16"/>
  <c r="A1740" i="16"/>
  <c r="A1739" i="16"/>
  <c r="A1738" i="16"/>
  <c r="A1737" i="16"/>
  <c r="A1736" i="16"/>
  <c r="A1735" i="16"/>
  <c r="A1734" i="16"/>
  <c r="A1733" i="16"/>
  <c r="A1732" i="16"/>
  <c r="A1731" i="16"/>
  <c r="A1730" i="16"/>
  <c r="A1729" i="16"/>
  <c r="A1728" i="16"/>
  <c r="A1727" i="16"/>
  <c r="A1726" i="16"/>
  <c r="A1725" i="16"/>
  <c r="A1724" i="16"/>
  <c r="A1723" i="16"/>
  <c r="A1722" i="16"/>
  <c r="A1721" i="16"/>
  <c r="A1720" i="16"/>
  <c r="A1719" i="16"/>
  <c r="A1718" i="16"/>
  <c r="A1717" i="16"/>
  <c r="A1716" i="16"/>
  <c r="A1715" i="16"/>
  <c r="A1714" i="16"/>
  <c r="A1713" i="16"/>
  <c r="A1712" i="16"/>
  <c r="A1711" i="16"/>
  <c r="A1710" i="16"/>
  <c r="A1709" i="16"/>
  <c r="A1708" i="16"/>
  <c r="A1707" i="16"/>
  <c r="A1706" i="16"/>
  <c r="A1705" i="16"/>
  <c r="A1704" i="16"/>
  <c r="A1703" i="16"/>
  <c r="A1702" i="16"/>
  <c r="A1701" i="16"/>
  <c r="A1700" i="16"/>
  <c r="A1699" i="16"/>
  <c r="A1698" i="16"/>
  <c r="A1697" i="16"/>
  <c r="A1696" i="16"/>
  <c r="A1695" i="16"/>
  <c r="A1694" i="16"/>
  <c r="A1693" i="16"/>
  <c r="A1692" i="16"/>
  <c r="A1691" i="16"/>
  <c r="A1690" i="16"/>
  <c r="A1689" i="16"/>
  <c r="A1688" i="16"/>
  <c r="A1687" i="16"/>
  <c r="A1686" i="16"/>
  <c r="A1685" i="16"/>
  <c r="A1684" i="16"/>
  <c r="A1683" i="16"/>
  <c r="A1682" i="16"/>
  <c r="A1681" i="16"/>
  <c r="A1680" i="16"/>
  <c r="A1679" i="16"/>
  <c r="A1678" i="16"/>
  <c r="A1677" i="16"/>
  <c r="A1676" i="16"/>
  <c r="A1675" i="16"/>
  <c r="A1674" i="16"/>
  <c r="A1673" i="16"/>
  <c r="A1672" i="16"/>
  <c r="A1671" i="16"/>
  <c r="A1670" i="16"/>
  <c r="A1669" i="16"/>
  <c r="A1668" i="16"/>
  <c r="A1667" i="16"/>
  <c r="A1666" i="16"/>
  <c r="A1665" i="16"/>
  <c r="A1664" i="16"/>
  <c r="A1663" i="16"/>
  <c r="A1662" i="16"/>
  <c r="A1661" i="16"/>
  <c r="A1660" i="16"/>
  <c r="A1659" i="16"/>
  <c r="A1658" i="16"/>
  <c r="A1657" i="16"/>
  <c r="A1656" i="16"/>
  <c r="A1655" i="16"/>
  <c r="A1654" i="16"/>
  <c r="A1653" i="16"/>
  <c r="A1652" i="16"/>
  <c r="A1651" i="16"/>
  <c r="A1650" i="16"/>
  <c r="A1649" i="16"/>
  <c r="A1648" i="16"/>
  <c r="A1647" i="16"/>
  <c r="A1646" i="16"/>
  <c r="A1645" i="16"/>
  <c r="A1644" i="16"/>
  <c r="A1643" i="16"/>
  <c r="A1642" i="16"/>
  <c r="A1641" i="16"/>
  <c r="A1640" i="16"/>
  <c r="A1639" i="16"/>
  <c r="A1638" i="16"/>
  <c r="A1637" i="16"/>
  <c r="A1636" i="16"/>
  <c r="A1635" i="16"/>
  <c r="A1634" i="16"/>
  <c r="A1633" i="16"/>
  <c r="A1632" i="16"/>
  <c r="A1631" i="16"/>
  <c r="A1630" i="16"/>
  <c r="A1629" i="16"/>
  <c r="A1628" i="16"/>
  <c r="A1627" i="16"/>
  <c r="A1626" i="16"/>
  <c r="A1625" i="16"/>
  <c r="A1624" i="16"/>
  <c r="A1623" i="16"/>
  <c r="A1622" i="16"/>
  <c r="A1621" i="16"/>
  <c r="A1620" i="16"/>
  <c r="A1619" i="16"/>
  <c r="A1618" i="16"/>
  <c r="A1617" i="16"/>
  <c r="A1616" i="16"/>
  <c r="A1615" i="16"/>
  <c r="A1614" i="16"/>
  <c r="A1613" i="16"/>
  <c r="A1612" i="16"/>
  <c r="A1611" i="16"/>
  <c r="A1610" i="16"/>
  <c r="A1609" i="16"/>
  <c r="A1608" i="16"/>
  <c r="A1607" i="16"/>
  <c r="A1606" i="16"/>
  <c r="A1605" i="16"/>
  <c r="A1604" i="16"/>
  <c r="A1603" i="16"/>
  <c r="A1602" i="16"/>
  <c r="A1601" i="16"/>
  <c r="A1600" i="16"/>
  <c r="A1599" i="16"/>
  <c r="A1598" i="16"/>
  <c r="A1597" i="16"/>
  <c r="A1596" i="16"/>
  <c r="A1595" i="16"/>
  <c r="A1594" i="16"/>
  <c r="A1593" i="16"/>
  <c r="A1592" i="16"/>
  <c r="A1591" i="16"/>
  <c r="A1590" i="16"/>
  <c r="A1589" i="16"/>
  <c r="A1588" i="16"/>
  <c r="A1587" i="16"/>
  <c r="A1586" i="16"/>
  <c r="A1585" i="16"/>
  <c r="A1584" i="16"/>
  <c r="A1583" i="16"/>
  <c r="A1582" i="16"/>
  <c r="A1581" i="16"/>
  <c r="A1580" i="16"/>
  <c r="A1579" i="16"/>
  <c r="A1578" i="16"/>
  <c r="A1577" i="16"/>
  <c r="A1576" i="16"/>
  <c r="A1575" i="16"/>
  <c r="A1574" i="16"/>
  <c r="A1573" i="16"/>
  <c r="A1572" i="16"/>
  <c r="A1571" i="16"/>
  <c r="A1570" i="16"/>
  <c r="A1569" i="16"/>
  <c r="A1568" i="16"/>
  <c r="A1567" i="16"/>
  <c r="A1566" i="16"/>
  <c r="A1565" i="16"/>
  <c r="A1564" i="16"/>
  <c r="A1563" i="16"/>
  <c r="A1562" i="16"/>
  <c r="A1561" i="16"/>
  <c r="A1560" i="16"/>
  <c r="A1559" i="16"/>
  <c r="A1558" i="16"/>
  <c r="A1557" i="16"/>
  <c r="A1556" i="16"/>
  <c r="A1555" i="16"/>
  <c r="A1554" i="16"/>
  <c r="A1553" i="16"/>
  <c r="A1552" i="16"/>
  <c r="A1551" i="16"/>
  <c r="A1550" i="16"/>
  <c r="A1549" i="16"/>
  <c r="A1548" i="16"/>
  <c r="A1547" i="16"/>
  <c r="A1546" i="16"/>
  <c r="A1545" i="16"/>
  <c r="A1544" i="16"/>
  <c r="A1543" i="16"/>
  <c r="A1542" i="16"/>
  <c r="A1541" i="16"/>
  <c r="A1540" i="16"/>
  <c r="A1539" i="16"/>
  <c r="A1538" i="16"/>
  <c r="A1537" i="16"/>
  <c r="A1536" i="16"/>
  <c r="A1535" i="16"/>
  <c r="A1534" i="16"/>
  <c r="A1533" i="16"/>
  <c r="A1532" i="16"/>
  <c r="A1531" i="16"/>
  <c r="A1530" i="16"/>
  <c r="A1529" i="16"/>
  <c r="A1528" i="16"/>
  <c r="A1527" i="16"/>
  <c r="A1526" i="16"/>
  <c r="A1525" i="16"/>
  <c r="A1524" i="16"/>
  <c r="A1523" i="16"/>
  <c r="A1522" i="16"/>
  <c r="A1521" i="16"/>
  <c r="A1520" i="16"/>
  <c r="A1519" i="16"/>
  <c r="A1518" i="16"/>
  <c r="A1517" i="16"/>
  <c r="A1516" i="16"/>
  <c r="A1515" i="16"/>
  <c r="A1514" i="16"/>
  <c r="A1513" i="16"/>
  <c r="A1512" i="16"/>
  <c r="A1511" i="16"/>
  <c r="A1510" i="16"/>
  <c r="A1509" i="16"/>
  <c r="A1508" i="16"/>
  <c r="A1507" i="16"/>
  <c r="A1506" i="16"/>
  <c r="A1505" i="16"/>
  <c r="A1504" i="16"/>
  <c r="A1503" i="16"/>
  <c r="A1502" i="16"/>
  <c r="A1501" i="16"/>
  <c r="A1500" i="16"/>
  <c r="A1499" i="16"/>
  <c r="A1498" i="16"/>
  <c r="A1497" i="16"/>
  <c r="A1496" i="16"/>
  <c r="A1495" i="16"/>
  <c r="A1494" i="16"/>
  <c r="A1493" i="16"/>
  <c r="A1492" i="16"/>
  <c r="A1491" i="16"/>
  <c r="A1490" i="16"/>
  <c r="A1489" i="16"/>
  <c r="A1488" i="16"/>
  <c r="A1487" i="16"/>
  <c r="A1486" i="16"/>
  <c r="A1485" i="16"/>
  <c r="A1484" i="16"/>
  <c r="A1483" i="16"/>
  <c r="A1482" i="16"/>
  <c r="A1481" i="16"/>
  <c r="A1480" i="16"/>
  <c r="A1479" i="16"/>
  <c r="A1478" i="16"/>
  <c r="A1477" i="16"/>
  <c r="A1476" i="16"/>
  <c r="A1475" i="16"/>
  <c r="A1474" i="16"/>
  <c r="A1473" i="16"/>
  <c r="A1472" i="16"/>
  <c r="A1471" i="16"/>
  <c r="A1470" i="16"/>
  <c r="A1469" i="16"/>
  <c r="A1468" i="16"/>
  <c r="A1467" i="16"/>
  <c r="A1466" i="16"/>
  <c r="A1465" i="16"/>
  <c r="A1464" i="16"/>
  <c r="A1463" i="16"/>
  <c r="A1462" i="16"/>
  <c r="A1461" i="16"/>
  <c r="A1460" i="16"/>
  <c r="A1459" i="16"/>
  <c r="A1458" i="16"/>
  <c r="A1457" i="16"/>
  <c r="A1456" i="16"/>
  <c r="A1455" i="16"/>
  <c r="A1454" i="16"/>
  <c r="A1453" i="16"/>
  <c r="A1452" i="16"/>
  <c r="A1451" i="16"/>
  <c r="A1450" i="16"/>
  <c r="A1449" i="16"/>
  <c r="A1448" i="16"/>
  <c r="A1447" i="16"/>
  <c r="A1446" i="16"/>
  <c r="A1445" i="16"/>
  <c r="A1444" i="16"/>
  <c r="A1443" i="16"/>
  <c r="A1442" i="16"/>
  <c r="A1441" i="16"/>
  <c r="A1440" i="16"/>
  <c r="A1439" i="16"/>
  <c r="A1438" i="16"/>
  <c r="A1437" i="16"/>
  <c r="A1436" i="16"/>
  <c r="A1435" i="16"/>
  <c r="A1434" i="16"/>
  <c r="A1433" i="16"/>
  <c r="A1432" i="16"/>
  <c r="A1431" i="16"/>
  <c r="A1430" i="16"/>
  <c r="A1429" i="16"/>
  <c r="A1428" i="16"/>
  <c r="A1427" i="16"/>
  <c r="A1426" i="16"/>
  <c r="A1425" i="16"/>
  <c r="A1424" i="16"/>
  <c r="A1423" i="16"/>
  <c r="A1422" i="16"/>
  <c r="A1421" i="16"/>
  <c r="A1420" i="16"/>
  <c r="A1419" i="16"/>
  <c r="A1418" i="16"/>
  <c r="A1417" i="16"/>
  <c r="A1416" i="16"/>
  <c r="A1415" i="16"/>
  <c r="A1414" i="16"/>
  <c r="A1413" i="16"/>
  <c r="A1412" i="16"/>
  <c r="A1411" i="16"/>
  <c r="A1410" i="16"/>
  <c r="A1409" i="16"/>
  <c r="A1408" i="16"/>
  <c r="A1407" i="16"/>
  <c r="A1406" i="16"/>
  <c r="A1405" i="16"/>
  <c r="A1404" i="16"/>
  <c r="A1403" i="16"/>
  <c r="A1402" i="16"/>
  <c r="A1401" i="16"/>
  <c r="A1400" i="16"/>
  <c r="A1399" i="16"/>
  <c r="A1398" i="16"/>
  <c r="A1397" i="16"/>
  <c r="A1396" i="16"/>
  <c r="A1395" i="16"/>
  <c r="A1394" i="16"/>
  <c r="A1393" i="16"/>
  <c r="A1392" i="16"/>
  <c r="A1391" i="16"/>
  <c r="A1390" i="16"/>
  <c r="A1389" i="16"/>
  <c r="A1388" i="16"/>
  <c r="A1387" i="16"/>
  <c r="A1386" i="16"/>
  <c r="A1385" i="16"/>
  <c r="A1384" i="16"/>
  <c r="A1383" i="16"/>
  <c r="A1382" i="16"/>
  <c r="A1381" i="16"/>
  <c r="A1380" i="16"/>
  <c r="A1379" i="16"/>
  <c r="A1378" i="16"/>
  <c r="A1377" i="16"/>
  <c r="A1376" i="16"/>
  <c r="A1375" i="16"/>
  <c r="A1374" i="16"/>
  <c r="A1373" i="16"/>
  <c r="A1372" i="16"/>
  <c r="A1371" i="16"/>
  <c r="A1370" i="16"/>
  <c r="A1369" i="16"/>
  <c r="A1368" i="16"/>
  <c r="A1367" i="16"/>
  <c r="A1366" i="16"/>
  <c r="A1365" i="16"/>
  <c r="A1364" i="16"/>
  <c r="A1363" i="16"/>
  <c r="A1362" i="16"/>
  <c r="A1361" i="16"/>
  <c r="A1360" i="16"/>
  <c r="A1359" i="16"/>
  <c r="A1358" i="16"/>
  <c r="A1357" i="16"/>
  <c r="A1356" i="16"/>
  <c r="A1355" i="16"/>
  <c r="A1354" i="16"/>
  <c r="A1353" i="16"/>
  <c r="A1352" i="16"/>
  <c r="A1351" i="16"/>
  <c r="A1350" i="16"/>
  <c r="A1349" i="16"/>
  <c r="A1348" i="16"/>
  <c r="A1347" i="16"/>
  <c r="A1346" i="16"/>
  <c r="A1345" i="16"/>
  <c r="A1344" i="16"/>
  <c r="A1343" i="16"/>
  <c r="A1342" i="16"/>
  <c r="A1341" i="16"/>
  <c r="A1340" i="16"/>
  <c r="A1339" i="16"/>
  <c r="A1338" i="16"/>
  <c r="A1337" i="16"/>
  <c r="A1336" i="16"/>
  <c r="A1335" i="16"/>
  <c r="A1334" i="16"/>
  <c r="A1333" i="16"/>
  <c r="A1332" i="16"/>
  <c r="A1331" i="16"/>
  <c r="A1330" i="16"/>
  <c r="A1329" i="16"/>
  <c r="A1328" i="16"/>
  <c r="A1327" i="16"/>
  <c r="A1326" i="16"/>
  <c r="A1325" i="16"/>
  <c r="A1324" i="16"/>
  <c r="A1323" i="16"/>
  <c r="A1322" i="16"/>
  <c r="A1321" i="16"/>
  <c r="A1320" i="16"/>
  <c r="A1319" i="16"/>
  <c r="A1318" i="16"/>
  <c r="A1317" i="16"/>
  <c r="A1316" i="16"/>
  <c r="A1315" i="16"/>
  <c r="A1314" i="16"/>
  <c r="A1313" i="16"/>
  <c r="A1312" i="16"/>
  <c r="A1311" i="16"/>
  <c r="A1310" i="16"/>
  <c r="A1309" i="16"/>
  <c r="A1308" i="16"/>
  <c r="A1307" i="16"/>
  <c r="A1306" i="16"/>
  <c r="A1305" i="16"/>
  <c r="A1304" i="16"/>
  <c r="A1303" i="16"/>
  <c r="A1302" i="16"/>
  <c r="A1301" i="16"/>
  <c r="A1300" i="16"/>
  <c r="A1299" i="16"/>
  <c r="A1298" i="16"/>
  <c r="A1297" i="16"/>
  <c r="A1296" i="16"/>
  <c r="A1295" i="16"/>
  <c r="A1294" i="16"/>
  <c r="A1293" i="16"/>
  <c r="A1292" i="16"/>
  <c r="A1291" i="16"/>
  <c r="A1290" i="16"/>
  <c r="A1289" i="16"/>
  <c r="A1288" i="16"/>
  <c r="A1287" i="16"/>
  <c r="A1286" i="16"/>
  <c r="A1285" i="16"/>
  <c r="A1284" i="16"/>
  <c r="A1283" i="16"/>
  <c r="A1282" i="16"/>
  <c r="A1281" i="16"/>
  <c r="A1280" i="16"/>
  <c r="A1279" i="16"/>
  <c r="A1278" i="16"/>
  <c r="A1277" i="16"/>
  <c r="A1276" i="16"/>
  <c r="A1275" i="16"/>
  <c r="A1274" i="16"/>
  <c r="A1273" i="16"/>
  <c r="A1272" i="16"/>
  <c r="A1271" i="16"/>
  <c r="A1270" i="16"/>
  <c r="A1269" i="16"/>
  <c r="A1268" i="16"/>
  <c r="A1267" i="16"/>
  <c r="A1266" i="16"/>
  <c r="A1265" i="16"/>
  <c r="A1264" i="16"/>
  <c r="A1263" i="16"/>
  <c r="A1262" i="16"/>
  <c r="A1261" i="16"/>
  <c r="A1260" i="16"/>
  <c r="A1259" i="16"/>
  <c r="A1258" i="16"/>
  <c r="A1257" i="16"/>
  <c r="A1256" i="16"/>
  <c r="A1255" i="16"/>
  <c r="A1254" i="16"/>
  <c r="A1253" i="16"/>
  <c r="A1252" i="16"/>
  <c r="A1251" i="16"/>
  <c r="A1250" i="16"/>
  <c r="A1249" i="16"/>
  <c r="A1248" i="16"/>
  <c r="A1247" i="16"/>
  <c r="A1246" i="16"/>
  <c r="A1245" i="16"/>
  <c r="A1244" i="16"/>
  <c r="A1243" i="16"/>
  <c r="A1242" i="16"/>
  <c r="A1241" i="16"/>
  <c r="A1240" i="16"/>
  <c r="A1239" i="16"/>
  <c r="A1238" i="16"/>
  <c r="A1237" i="16"/>
  <c r="A1236" i="16"/>
  <c r="A1235" i="16"/>
  <c r="A1234" i="16"/>
  <c r="A1233" i="16"/>
  <c r="A1232" i="16"/>
  <c r="A1231" i="16"/>
  <c r="A1230" i="16"/>
  <c r="A1229" i="16"/>
  <c r="A1228" i="16"/>
  <c r="A1227" i="16"/>
  <c r="A1226" i="16"/>
  <c r="A1225" i="16"/>
  <c r="A1224" i="16"/>
  <c r="A1223" i="16"/>
  <c r="A1222" i="16"/>
  <c r="A1221" i="16"/>
  <c r="A1220" i="16"/>
  <c r="A1219" i="16"/>
  <c r="A1218" i="16"/>
  <c r="A1217" i="16"/>
  <c r="A1216" i="16"/>
  <c r="A1215" i="16"/>
  <c r="A1214" i="16"/>
  <c r="A1213" i="16"/>
  <c r="A1212" i="16"/>
  <c r="A1211" i="16"/>
  <c r="A1210" i="16"/>
  <c r="A1209" i="16"/>
  <c r="A1208" i="16"/>
  <c r="A1207" i="16"/>
  <c r="A1206" i="16"/>
  <c r="A1205" i="16"/>
  <c r="A1204" i="16"/>
  <c r="A1203" i="16"/>
  <c r="A1202" i="16"/>
  <c r="A1201" i="16"/>
  <c r="A1200" i="16"/>
  <c r="A1199" i="16"/>
  <c r="A1198" i="16"/>
  <c r="A1197" i="16"/>
  <c r="A1196" i="16"/>
  <c r="A1195" i="16"/>
  <c r="A1194" i="16"/>
  <c r="A1193" i="16"/>
  <c r="A1192" i="16"/>
  <c r="A1191" i="16"/>
  <c r="A1190" i="16"/>
  <c r="A1189" i="16"/>
  <c r="A1188" i="16"/>
  <c r="A1187" i="16"/>
  <c r="A1186" i="16"/>
  <c r="A1185" i="16"/>
  <c r="A1184" i="16"/>
  <c r="A1183" i="16"/>
  <c r="A1182" i="16"/>
  <c r="A1181" i="16"/>
  <c r="A1180" i="16"/>
  <c r="A1179" i="16"/>
  <c r="A1178" i="16"/>
  <c r="A1177" i="16"/>
  <c r="A1176" i="16"/>
  <c r="A1175" i="16"/>
  <c r="A1174" i="16"/>
  <c r="A1173" i="16"/>
  <c r="A1172" i="16"/>
  <c r="A1171" i="16"/>
  <c r="A1170" i="16"/>
  <c r="A1169" i="16"/>
  <c r="A1168" i="16"/>
  <c r="A1167" i="16"/>
  <c r="A1166" i="16"/>
  <c r="A1165" i="16"/>
  <c r="A1164" i="16"/>
  <c r="A1163" i="16"/>
  <c r="A1162" i="16"/>
  <c r="A1161" i="16"/>
  <c r="A1160" i="16"/>
  <c r="A1159" i="16"/>
  <c r="A1158" i="16"/>
  <c r="A1157" i="16"/>
  <c r="A1156" i="16"/>
  <c r="A1155" i="16"/>
  <c r="A1154" i="16"/>
  <c r="A1153" i="16"/>
  <c r="A1152" i="16"/>
  <c r="A1151" i="16"/>
  <c r="A1150" i="16"/>
  <c r="A1149" i="16"/>
  <c r="A1148" i="16"/>
  <c r="A1147" i="16"/>
  <c r="A1146" i="16"/>
  <c r="A1145" i="16"/>
  <c r="A1144" i="16"/>
  <c r="A1143" i="16"/>
  <c r="A1142" i="16"/>
  <c r="A1141" i="16"/>
  <c r="A1140" i="16"/>
  <c r="A1139" i="16"/>
  <c r="A1138" i="16"/>
  <c r="A1137" i="16"/>
  <c r="A1136" i="16"/>
  <c r="A1135" i="16"/>
  <c r="A1134" i="16"/>
  <c r="A1133" i="16"/>
  <c r="A1132" i="16"/>
  <c r="A1131" i="16"/>
  <c r="A1130" i="16"/>
  <c r="A1129" i="16"/>
  <c r="A1128" i="16"/>
  <c r="A1127" i="16"/>
  <c r="A1126" i="16"/>
  <c r="A1125" i="16"/>
  <c r="A1124" i="16"/>
  <c r="A1123" i="16"/>
  <c r="A1122" i="16"/>
  <c r="A1121" i="16"/>
  <c r="A1120" i="16"/>
  <c r="A1119" i="16"/>
  <c r="A1118" i="16"/>
  <c r="A1117" i="16"/>
  <c r="A1116" i="16"/>
  <c r="A1115" i="16"/>
  <c r="A1114" i="16"/>
  <c r="A1113" i="16"/>
  <c r="A1112" i="16"/>
  <c r="A1111" i="16"/>
  <c r="A1110" i="16"/>
  <c r="A1109" i="16"/>
  <c r="A1108" i="16"/>
  <c r="A1107" i="16"/>
  <c r="A1106" i="16"/>
  <c r="A1105" i="16"/>
  <c r="A1104" i="16"/>
  <c r="A1103" i="16"/>
  <c r="A1102" i="16"/>
  <c r="A1101" i="16"/>
  <c r="A1100" i="16"/>
  <c r="A1099" i="16"/>
  <c r="A1098" i="16"/>
  <c r="A1097" i="16"/>
  <c r="A1096" i="16"/>
  <c r="A1095" i="16"/>
  <c r="A1094" i="16"/>
  <c r="A1093" i="16"/>
  <c r="A1092" i="16"/>
  <c r="A1091" i="16"/>
  <c r="A1090" i="16"/>
  <c r="A1089" i="16"/>
  <c r="A1088" i="16"/>
  <c r="A1087" i="16"/>
  <c r="A1086" i="16"/>
  <c r="A1085" i="16"/>
  <c r="A1084" i="16"/>
  <c r="A1083" i="16"/>
  <c r="A1082" i="16"/>
  <c r="A1081" i="16"/>
  <c r="A1080" i="16"/>
  <c r="A1079" i="16"/>
  <c r="A1078" i="16"/>
  <c r="A1077" i="16"/>
  <c r="A1076" i="16"/>
  <c r="A1075" i="16"/>
  <c r="A1074" i="16"/>
  <c r="A1073" i="16"/>
  <c r="A1072" i="16"/>
  <c r="A1071" i="16"/>
  <c r="A1070" i="16"/>
  <c r="A1069" i="16"/>
  <c r="A1068" i="16"/>
  <c r="A1067" i="16"/>
  <c r="A1066" i="16"/>
  <c r="A1065" i="16"/>
  <c r="A1064" i="16"/>
  <c r="A1063" i="16"/>
  <c r="A1062" i="16"/>
  <c r="A1061" i="16"/>
  <c r="A1060" i="16"/>
  <c r="A1059" i="16"/>
  <c r="A1058" i="16"/>
  <c r="A1057" i="16"/>
  <c r="A1056" i="16"/>
  <c r="A1055" i="16"/>
  <c r="A1054" i="16"/>
  <c r="A1053" i="16"/>
  <c r="A1052" i="16"/>
  <c r="A1051" i="16"/>
  <c r="A1050" i="16"/>
  <c r="A1049" i="16"/>
  <c r="A1048" i="16"/>
  <c r="A1047" i="16"/>
  <c r="A1046" i="16"/>
  <c r="A1045" i="16"/>
  <c r="A1044" i="16"/>
  <c r="A1043" i="16"/>
  <c r="A1042" i="16"/>
  <c r="A1041" i="16"/>
  <c r="A1040" i="16"/>
  <c r="A1039" i="16"/>
  <c r="A1038" i="16"/>
  <c r="A1037" i="16"/>
  <c r="A1036" i="16"/>
  <c r="A1035" i="16"/>
  <c r="A1034" i="16"/>
  <c r="A1033" i="16"/>
  <c r="A1032" i="16"/>
  <c r="A1031" i="16"/>
  <c r="A1030" i="16"/>
  <c r="A1029" i="16"/>
  <c r="A1028" i="16"/>
  <c r="A1027" i="16"/>
  <c r="A1026" i="16"/>
  <c r="A1025" i="16"/>
  <c r="A1024" i="16"/>
  <c r="A1023" i="16"/>
  <c r="A1022" i="16"/>
  <c r="A1021" i="16"/>
  <c r="A1020" i="16"/>
  <c r="A1019" i="16"/>
  <c r="A1018" i="16"/>
  <c r="A1017" i="16"/>
  <c r="A1016" i="16"/>
  <c r="A1015" i="16"/>
  <c r="A1014" i="16"/>
  <c r="A1013" i="16"/>
  <c r="A1012" i="16"/>
  <c r="A1011" i="16"/>
  <c r="A1010" i="16"/>
  <c r="A1009" i="16"/>
  <c r="A1008" i="16"/>
  <c r="A1007" i="16"/>
  <c r="A1006" i="16"/>
  <c r="A1005" i="16"/>
  <c r="A1004" i="16"/>
  <c r="A1003" i="16"/>
  <c r="A1002" i="16"/>
  <c r="A1001" i="16"/>
  <c r="A1000" i="16"/>
  <c r="A999" i="16"/>
  <c r="A998" i="16"/>
  <c r="A997" i="16"/>
  <c r="A996" i="16"/>
  <c r="A995" i="16"/>
  <c r="A994" i="16"/>
  <c r="A993" i="16"/>
  <c r="A992" i="16"/>
  <c r="A991" i="16"/>
  <c r="A990" i="16"/>
  <c r="A989" i="16"/>
  <c r="A988" i="16"/>
  <c r="A987" i="16"/>
  <c r="A986" i="16"/>
  <c r="A985" i="16"/>
  <c r="A984" i="16"/>
  <c r="A983" i="16"/>
  <c r="A982" i="16"/>
  <c r="A981" i="16"/>
  <c r="A980" i="16"/>
  <c r="A979" i="16"/>
  <c r="A978" i="16"/>
  <c r="A977" i="16"/>
  <c r="A976" i="16"/>
  <c r="A975" i="16"/>
  <c r="A974" i="16"/>
  <c r="A973" i="16"/>
  <c r="A972" i="16"/>
  <c r="A971" i="16"/>
  <c r="A970" i="16"/>
  <c r="A969" i="16"/>
  <c r="A968" i="16"/>
  <c r="A967" i="16"/>
  <c r="A966" i="16"/>
  <c r="A965" i="16"/>
  <c r="A964" i="16"/>
  <c r="A963" i="16"/>
  <c r="A962" i="16"/>
  <c r="A961" i="16"/>
  <c r="A960" i="16"/>
  <c r="A959" i="16"/>
  <c r="A958" i="16"/>
  <c r="A957" i="16"/>
  <c r="A956" i="16"/>
  <c r="A955" i="16"/>
  <c r="A954" i="16"/>
  <c r="A953" i="16"/>
  <c r="A952" i="16"/>
  <c r="A951" i="16"/>
  <c r="A950" i="16"/>
  <c r="A949" i="16"/>
  <c r="A948" i="16"/>
  <c r="A947" i="16"/>
  <c r="A946" i="16"/>
  <c r="A945" i="16"/>
  <c r="A944" i="16"/>
  <c r="A943" i="16"/>
  <c r="A942" i="16"/>
  <c r="A941" i="16"/>
  <c r="A940" i="16"/>
  <c r="A939" i="16"/>
  <c r="A938" i="16"/>
  <c r="A937" i="16"/>
  <c r="A936" i="16"/>
  <c r="A935" i="16"/>
  <c r="A934" i="16"/>
  <c r="A933" i="16"/>
  <c r="A932" i="16"/>
  <c r="A931" i="16"/>
  <c r="A930" i="16"/>
  <c r="A929" i="16"/>
  <c r="A928" i="16"/>
  <c r="A927" i="16"/>
  <c r="A926" i="16"/>
  <c r="A925" i="16"/>
  <c r="A924" i="16"/>
  <c r="A923" i="16"/>
  <c r="A922" i="16"/>
  <c r="A921" i="16"/>
  <c r="A920" i="16"/>
  <c r="A919" i="16"/>
  <c r="A918" i="16"/>
  <c r="A917" i="16"/>
  <c r="A916" i="16"/>
  <c r="A915" i="16"/>
  <c r="A914" i="16"/>
  <c r="A913" i="16"/>
  <c r="A912" i="16"/>
  <c r="A911" i="16"/>
  <c r="A910" i="16"/>
  <c r="A909" i="16"/>
  <c r="A908" i="16"/>
  <c r="A907" i="16"/>
  <c r="A906" i="16"/>
  <c r="A905" i="16"/>
  <c r="A904" i="16"/>
  <c r="A903" i="16"/>
  <c r="A902" i="16"/>
  <c r="A901" i="16"/>
  <c r="A900" i="16"/>
  <c r="A899" i="16"/>
  <c r="A898" i="16"/>
  <c r="A897" i="16"/>
  <c r="A896" i="16"/>
  <c r="A895" i="16"/>
  <c r="A894" i="16"/>
  <c r="A893" i="16"/>
  <c r="A892" i="16"/>
  <c r="A891" i="16"/>
  <c r="A890" i="16"/>
  <c r="A889" i="16"/>
  <c r="A888" i="16"/>
  <c r="A887" i="16"/>
  <c r="A886" i="16"/>
  <c r="A885" i="16"/>
  <c r="A884" i="16"/>
  <c r="A883" i="16"/>
  <c r="A882" i="16"/>
  <c r="A881" i="16"/>
  <c r="A880" i="16"/>
  <c r="A879" i="16"/>
  <c r="A878" i="16"/>
  <c r="A877" i="16"/>
  <c r="A876" i="16"/>
  <c r="A875" i="16"/>
  <c r="A874" i="16"/>
  <c r="A873" i="16"/>
  <c r="A872" i="16"/>
  <c r="A871" i="16"/>
  <c r="A870" i="16"/>
  <c r="A869" i="16"/>
  <c r="A868" i="16"/>
  <c r="A867" i="16"/>
  <c r="A866" i="16"/>
  <c r="A865" i="16"/>
  <c r="A864" i="16"/>
  <c r="A863" i="16"/>
  <c r="A862" i="16"/>
  <c r="A861" i="16"/>
  <c r="A860" i="16"/>
  <c r="A859" i="16"/>
  <c r="A858" i="16"/>
  <c r="A857" i="16"/>
  <c r="A856" i="16"/>
  <c r="A855" i="16"/>
  <c r="A854" i="16"/>
  <c r="A853" i="16"/>
  <c r="A852" i="16"/>
  <c r="A851" i="16"/>
  <c r="A850" i="16"/>
  <c r="A849" i="16"/>
  <c r="A848" i="16"/>
  <c r="A847" i="16"/>
  <c r="A846" i="16"/>
  <c r="A845" i="16"/>
  <c r="A844" i="16"/>
  <c r="A843" i="16"/>
  <c r="A842" i="16"/>
  <c r="A841" i="16"/>
  <c r="A840" i="16"/>
  <c r="A839" i="16"/>
  <c r="A838" i="16"/>
  <c r="A837" i="16"/>
  <c r="A836" i="16"/>
  <c r="A835" i="16"/>
  <c r="A834" i="16"/>
  <c r="A833" i="16"/>
  <c r="A832" i="16"/>
  <c r="A831" i="16"/>
  <c r="A830" i="16"/>
  <c r="A829" i="16"/>
  <c r="A828" i="16"/>
  <c r="A827" i="16"/>
  <c r="A826" i="16"/>
  <c r="A825" i="16"/>
  <c r="A824" i="16"/>
  <c r="A823" i="16"/>
  <c r="A822" i="16"/>
  <c r="A821" i="16"/>
  <c r="A820" i="16"/>
  <c r="A819" i="16"/>
  <c r="A818" i="16"/>
  <c r="A817" i="16"/>
  <c r="A816" i="16"/>
  <c r="A815" i="16"/>
  <c r="A814" i="16"/>
  <c r="A813" i="16"/>
  <c r="A812" i="16"/>
  <c r="A811" i="16"/>
  <c r="A810" i="16"/>
  <c r="A809" i="16"/>
  <c r="A808" i="16"/>
  <c r="A807" i="16"/>
  <c r="A806" i="16"/>
  <c r="A805" i="16"/>
  <c r="A804" i="16"/>
  <c r="A803" i="16"/>
  <c r="A802" i="16"/>
  <c r="A801" i="16"/>
  <c r="A800" i="16"/>
  <c r="A799" i="16"/>
  <c r="A798" i="16"/>
  <c r="A797" i="16"/>
  <c r="A796" i="16"/>
  <c r="A795" i="16"/>
  <c r="A794" i="16"/>
  <c r="A793" i="16"/>
  <c r="A792" i="16"/>
  <c r="A791" i="16"/>
  <c r="A790" i="16"/>
  <c r="A789" i="16"/>
  <c r="A788" i="16"/>
  <c r="A787" i="16"/>
  <c r="A786" i="16"/>
  <c r="A785" i="16"/>
  <c r="A784" i="16"/>
  <c r="A783" i="16"/>
  <c r="A782" i="16"/>
  <c r="A781" i="16"/>
  <c r="A780" i="16"/>
  <c r="A779" i="16"/>
  <c r="A778" i="16"/>
  <c r="A777" i="16"/>
  <c r="A776" i="16"/>
  <c r="A775" i="16"/>
  <c r="A774" i="16"/>
  <c r="A773" i="16"/>
  <c r="A772" i="16"/>
  <c r="A771" i="16"/>
  <c r="A770" i="16"/>
  <c r="A769" i="16"/>
  <c r="A768" i="16"/>
  <c r="A767" i="16"/>
  <c r="A766" i="16"/>
  <c r="A765" i="16"/>
  <c r="A764" i="16"/>
  <c r="A763" i="16"/>
  <c r="A762" i="16"/>
  <c r="A761" i="16"/>
  <c r="A760" i="16"/>
  <c r="A759" i="16"/>
  <c r="A758" i="16"/>
  <c r="A757" i="16"/>
  <c r="A756" i="16"/>
  <c r="A755" i="16"/>
  <c r="A754" i="16"/>
  <c r="A753" i="16"/>
  <c r="A752" i="16"/>
  <c r="A751" i="16"/>
  <c r="A750" i="16"/>
  <c r="A749" i="16"/>
  <c r="A748" i="16"/>
  <c r="A747" i="16"/>
  <c r="A746" i="16"/>
  <c r="A745" i="16"/>
  <c r="A744" i="16"/>
  <c r="A743" i="16"/>
  <c r="A742" i="16"/>
  <c r="A741" i="16"/>
  <c r="A740" i="16"/>
  <c r="A739" i="16"/>
  <c r="A738" i="16"/>
  <c r="A737" i="16"/>
  <c r="A736" i="16"/>
  <c r="A735" i="16"/>
  <c r="A734" i="16"/>
  <c r="A733" i="16"/>
  <c r="A732" i="16"/>
  <c r="A731" i="16"/>
  <c r="A730" i="16"/>
  <c r="A729" i="16"/>
  <c r="A728" i="16"/>
  <c r="A727" i="16"/>
  <c r="A726" i="16"/>
  <c r="A725" i="16"/>
  <c r="A724" i="16"/>
  <c r="A723" i="16"/>
  <c r="A722" i="16"/>
  <c r="A721" i="16"/>
  <c r="A720" i="16"/>
  <c r="A719" i="16"/>
  <c r="A718" i="16"/>
  <c r="A717" i="16"/>
  <c r="A716" i="16"/>
  <c r="A715" i="16"/>
  <c r="A714" i="16"/>
  <c r="A713" i="16"/>
  <c r="A712" i="16"/>
  <c r="A711" i="16"/>
  <c r="A710" i="16"/>
  <c r="A709" i="16"/>
  <c r="A708" i="16"/>
  <c r="A707" i="16"/>
  <c r="A706" i="16"/>
  <c r="A705" i="16"/>
  <c r="A704" i="16"/>
  <c r="A703" i="16"/>
  <c r="A702" i="16"/>
  <c r="A701" i="16"/>
  <c r="A700" i="16"/>
  <c r="A699" i="16"/>
  <c r="A698" i="16"/>
  <c r="A697" i="16"/>
  <c r="A696" i="16"/>
  <c r="A695" i="16"/>
  <c r="A694" i="16"/>
  <c r="A693" i="16"/>
  <c r="A692" i="16"/>
  <c r="A691" i="16"/>
  <c r="A690" i="16"/>
  <c r="A689" i="16"/>
  <c r="A688" i="16"/>
  <c r="A687" i="16"/>
  <c r="A686" i="16"/>
  <c r="A685" i="16"/>
  <c r="A684" i="16"/>
  <c r="A683" i="16"/>
  <c r="A682" i="16"/>
  <c r="A681" i="16"/>
  <c r="A680" i="16"/>
  <c r="A679" i="16"/>
  <c r="A678" i="16"/>
  <c r="A677" i="16"/>
  <c r="A676" i="16"/>
  <c r="A675" i="16"/>
  <c r="A674" i="16"/>
  <c r="A673" i="16"/>
  <c r="A672" i="16"/>
  <c r="A671" i="16"/>
  <c r="A670" i="16"/>
  <c r="A669" i="16"/>
  <c r="A668" i="16"/>
  <c r="A667" i="16"/>
  <c r="A666" i="16"/>
  <c r="A665" i="16"/>
  <c r="A664" i="16"/>
  <c r="A663" i="16"/>
  <c r="A662" i="16"/>
  <c r="A661" i="16"/>
  <c r="A660" i="16"/>
  <c r="A659" i="16"/>
  <c r="A658" i="16"/>
  <c r="A657" i="16"/>
  <c r="A656" i="16"/>
  <c r="A655" i="16"/>
  <c r="A654" i="16"/>
  <c r="A653" i="16"/>
  <c r="A652" i="16"/>
  <c r="A651" i="16"/>
  <c r="A650" i="16"/>
  <c r="A649" i="16"/>
  <c r="A648" i="16"/>
  <c r="A647" i="16"/>
  <c r="A646" i="16"/>
  <c r="A645" i="16"/>
  <c r="A644" i="16"/>
  <c r="A643" i="16"/>
  <c r="A642" i="16"/>
  <c r="A641" i="16"/>
  <c r="A640" i="16"/>
  <c r="A639" i="16"/>
  <c r="A638" i="16"/>
  <c r="A637" i="16"/>
  <c r="A636" i="16"/>
  <c r="A635" i="16"/>
  <c r="A634" i="16"/>
  <c r="A633" i="16"/>
  <c r="A632" i="16"/>
  <c r="A631" i="16"/>
  <c r="A630" i="16"/>
  <c r="A629" i="16"/>
  <c r="A628" i="16"/>
  <c r="A627" i="16"/>
  <c r="A626" i="16"/>
  <c r="A625" i="16"/>
  <c r="A624" i="16"/>
  <c r="A623" i="16"/>
  <c r="A622" i="16"/>
  <c r="A621" i="16"/>
  <c r="A620" i="16"/>
  <c r="A619" i="16"/>
  <c r="A618" i="16"/>
  <c r="A617" i="16"/>
  <c r="A616" i="16"/>
  <c r="A615" i="16"/>
  <c r="A614" i="16"/>
  <c r="A613" i="16"/>
  <c r="A612" i="16"/>
  <c r="A611" i="16"/>
  <c r="A610" i="16"/>
  <c r="A609" i="16"/>
  <c r="A608" i="16"/>
  <c r="A607" i="16"/>
  <c r="A606" i="16"/>
  <c r="A605" i="16"/>
  <c r="A604" i="16"/>
  <c r="A603" i="16"/>
  <c r="A602" i="16"/>
  <c r="A601" i="16"/>
  <c r="A600" i="16"/>
  <c r="A599" i="16"/>
  <c r="A598" i="16"/>
  <c r="A597" i="16"/>
  <c r="A596" i="16"/>
  <c r="A595" i="16"/>
  <c r="A594" i="16"/>
  <c r="A593" i="16"/>
  <c r="A592" i="16"/>
  <c r="A591" i="16"/>
  <c r="A590" i="16"/>
  <c r="A589" i="16"/>
  <c r="A588" i="16"/>
  <c r="A587" i="16"/>
  <c r="A586" i="16"/>
  <c r="A585" i="16"/>
  <c r="A584" i="16"/>
  <c r="A583" i="16"/>
  <c r="A582" i="16"/>
  <c r="A581" i="16"/>
  <c r="A580" i="16"/>
  <c r="A579" i="16"/>
  <c r="A578" i="16"/>
  <c r="A577" i="16"/>
  <c r="A576" i="16"/>
  <c r="A575" i="16"/>
  <c r="A574" i="16"/>
  <c r="A573" i="16"/>
  <c r="A572" i="16"/>
  <c r="A571" i="16"/>
  <c r="A570" i="16"/>
  <c r="A569" i="16"/>
  <c r="A568" i="16"/>
  <c r="A567" i="16"/>
  <c r="A566" i="16"/>
  <c r="A565" i="16"/>
  <c r="A564" i="16"/>
  <c r="A563" i="16"/>
  <c r="A562" i="16"/>
  <c r="A561" i="16"/>
  <c r="A560" i="16"/>
  <c r="A559" i="16"/>
  <c r="A558" i="16"/>
  <c r="A557" i="16"/>
  <c r="A556" i="16"/>
  <c r="A555" i="16"/>
  <c r="A554" i="16"/>
  <c r="A553" i="16"/>
  <c r="A552" i="16"/>
  <c r="A551" i="16"/>
  <c r="A550" i="16"/>
  <c r="A549" i="16"/>
  <c r="A548" i="16"/>
  <c r="A547" i="16"/>
  <c r="A546" i="16"/>
  <c r="A545" i="16"/>
  <c r="A544" i="16"/>
  <c r="A543" i="16"/>
  <c r="A542" i="16"/>
  <c r="A541" i="16"/>
  <c r="A540" i="16"/>
  <c r="A539" i="16"/>
  <c r="A538" i="16"/>
  <c r="A537" i="16"/>
  <c r="A536" i="16"/>
  <c r="A535" i="16"/>
  <c r="A534" i="16"/>
  <c r="A533" i="16"/>
  <c r="A532" i="16"/>
  <c r="A531" i="16"/>
  <c r="A530" i="16"/>
  <c r="A529" i="16"/>
  <c r="A528" i="16"/>
  <c r="A527" i="16"/>
  <c r="A526" i="16"/>
  <c r="A525" i="16"/>
  <c r="A524" i="16"/>
  <c r="A523" i="16"/>
  <c r="A522" i="16"/>
  <c r="A521" i="16"/>
  <c r="A520" i="16"/>
  <c r="A519" i="16"/>
  <c r="A518" i="16"/>
  <c r="A517" i="16"/>
  <c r="A516" i="16"/>
  <c r="A515" i="16"/>
  <c r="A514" i="16"/>
  <c r="A513" i="16"/>
  <c r="A512" i="16"/>
  <c r="A511" i="16"/>
  <c r="A510" i="16"/>
  <c r="A509" i="16"/>
  <c r="A508" i="16"/>
  <c r="A507" i="16"/>
  <c r="A506" i="16"/>
  <c r="A505" i="16"/>
  <c r="A504" i="16"/>
  <c r="A503" i="16"/>
  <c r="A502" i="16"/>
  <c r="A501" i="16"/>
  <c r="A500" i="16"/>
  <c r="A499" i="16"/>
  <c r="A498" i="16"/>
  <c r="A497" i="16"/>
  <c r="A496" i="16"/>
  <c r="A495" i="16"/>
  <c r="A494" i="16"/>
  <c r="A493" i="16"/>
  <c r="A492" i="16"/>
  <c r="A491" i="16"/>
  <c r="A490" i="16"/>
  <c r="A489" i="16"/>
  <c r="A488" i="16"/>
  <c r="A487" i="16"/>
  <c r="A486" i="16"/>
  <c r="A485" i="16"/>
  <c r="A484" i="16"/>
  <c r="A483" i="16"/>
  <c r="A482" i="16"/>
  <c r="A481" i="16"/>
  <c r="A480" i="16"/>
  <c r="A479" i="16"/>
  <c r="A478" i="16"/>
  <c r="A477" i="16"/>
  <c r="A476" i="16"/>
  <c r="A475" i="16"/>
  <c r="A474" i="16"/>
  <c r="A473" i="16"/>
  <c r="A472" i="16"/>
  <c r="A471" i="16"/>
  <c r="A470" i="16"/>
  <c r="A469" i="16"/>
  <c r="A468" i="16"/>
  <c r="A467" i="16"/>
  <c r="A466" i="16"/>
  <c r="A465" i="16"/>
  <c r="A464" i="16"/>
  <c r="A463" i="16"/>
  <c r="A462" i="16"/>
  <c r="A461" i="16"/>
  <c r="A460" i="16"/>
  <c r="A459" i="16"/>
  <c r="A458" i="16"/>
  <c r="A457" i="16"/>
  <c r="A456" i="16"/>
  <c r="A455" i="16"/>
  <c r="A454" i="16"/>
  <c r="A453" i="16"/>
  <c r="A452" i="16"/>
  <c r="A451" i="16"/>
  <c r="A450" i="16"/>
  <c r="A449" i="16"/>
  <c r="A448" i="16"/>
  <c r="A447" i="16"/>
  <c r="A446" i="16"/>
  <c r="A445" i="16"/>
  <c r="A444" i="16"/>
  <c r="A443" i="16"/>
  <c r="A442" i="16"/>
  <c r="A441" i="16"/>
  <c r="A440" i="16"/>
  <c r="A439" i="16"/>
  <c r="A438" i="16"/>
  <c r="A437" i="16"/>
  <c r="A436" i="16"/>
  <c r="A435" i="16"/>
  <c r="A434" i="16"/>
  <c r="A433" i="16"/>
  <c r="A432" i="16"/>
  <c r="A431" i="16"/>
  <c r="A430" i="16"/>
  <c r="A429" i="16"/>
  <c r="A428" i="16"/>
  <c r="A427" i="16"/>
  <c r="A426" i="16"/>
  <c r="A425" i="16"/>
  <c r="A424" i="16"/>
  <c r="A423" i="16"/>
  <c r="A422" i="16"/>
  <c r="A421" i="16"/>
  <c r="A420" i="16"/>
  <c r="A419" i="16"/>
  <c r="A418" i="16"/>
  <c r="A417" i="16"/>
  <c r="A416" i="16"/>
  <c r="A415" i="16"/>
  <c r="A414" i="16"/>
  <c r="A413" i="16"/>
  <c r="A412" i="16"/>
  <c r="A411" i="16"/>
  <c r="A410" i="16"/>
  <c r="A409" i="16"/>
  <c r="A408" i="16"/>
  <c r="A407" i="16"/>
  <c r="A406" i="16"/>
  <c r="A405" i="16"/>
  <c r="A404" i="16"/>
  <c r="A403" i="16"/>
  <c r="A402" i="16"/>
  <c r="A401" i="16"/>
  <c r="A400" i="16"/>
  <c r="A399" i="16"/>
  <c r="A398" i="16"/>
  <c r="A397" i="16"/>
  <c r="A396" i="16"/>
  <c r="A395" i="16"/>
  <c r="A394" i="16"/>
  <c r="A393" i="16"/>
  <c r="A392" i="16"/>
  <c r="A391" i="16"/>
  <c r="A390" i="16"/>
  <c r="A389" i="16"/>
  <c r="A388" i="16"/>
  <c r="A387" i="16"/>
  <c r="A386" i="16"/>
  <c r="A385" i="16"/>
  <c r="A384" i="16"/>
  <c r="A383" i="16"/>
  <c r="A382" i="16"/>
  <c r="A381" i="16"/>
  <c r="A380" i="16"/>
  <c r="A379" i="16"/>
  <c r="A378" i="16"/>
  <c r="A377" i="16"/>
  <c r="A376" i="16"/>
  <c r="A375" i="16"/>
  <c r="A374" i="16"/>
  <c r="A373" i="16"/>
  <c r="A372" i="16"/>
  <c r="A371" i="16"/>
  <c r="A370" i="16"/>
  <c r="A369" i="16"/>
  <c r="A368" i="16"/>
  <c r="A367" i="16"/>
  <c r="A366" i="16"/>
  <c r="A365" i="16"/>
  <c r="A364" i="16"/>
  <c r="A363" i="16"/>
  <c r="A362" i="16"/>
  <c r="A361" i="16"/>
  <c r="A360" i="16"/>
  <c r="A359" i="16"/>
  <c r="A358" i="16"/>
  <c r="A357" i="16"/>
  <c r="A356" i="16"/>
  <c r="A355" i="16"/>
  <c r="A354" i="16"/>
  <c r="A353" i="16"/>
  <c r="A352" i="16"/>
  <c r="A351" i="16"/>
  <c r="A350" i="16"/>
  <c r="A349" i="16"/>
  <c r="A348" i="16"/>
  <c r="A347" i="16"/>
  <c r="A346" i="16"/>
  <c r="A345" i="16"/>
  <c r="A344" i="16"/>
  <c r="A343" i="16"/>
  <c r="A342" i="16"/>
  <c r="A341" i="16"/>
  <c r="A340" i="16"/>
  <c r="A339" i="16"/>
  <c r="A338" i="16"/>
  <c r="A337" i="16"/>
  <c r="A336" i="16"/>
  <c r="A335" i="16"/>
  <c r="A334" i="16"/>
  <c r="A333" i="16"/>
  <c r="A332" i="16"/>
  <c r="A331" i="16"/>
  <c r="A330" i="16"/>
  <c r="A329" i="16"/>
  <c r="A328" i="16"/>
  <c r="A327" i="16"/>
  <c r="A326" i="16"/>
  <c r="A325" i="16"/>
  <c r="A324" i="16"/>
  <c r="A323" i="16"/>
  <c r="A322" i="16"/>
  <c r="A321" i="16"/>
  <c r="A320" i="16"/>
  <c r="A319" i="16"/>
  <c r="A318" i="16"/>
  <c r="A317" i="16"/>
  <c r="A316" i="16"/>
  <c r="A315" i="16"/>
  <c r="A314" i="16"/>
  <c r="A313" i="16"/>
  <c r="A312" i="16"/>
  <c r="A311" i="16"/>
  <c r="A310" i="16"/>
  <c r="A309" i="16"/>
  <c r="A308" i="16"/>
  <c r="A307" i="16"/>
  <c r="A306" i="16"/>
  <c r="A305" i="16"/>
  <c r="A304" i="16"/>
  <c r="A303" i="16"/>
  <c r="A302" i="16"/>
  <c r="A301" i="16"/>
  <c r="A300" i="16"/>
  <c r="A299" i="16"/>
  <c r="A298" i="16"/>
  <c r="A297" i="16"/>
  <c r="A296" i="16"/>
  <c r="A295" i="16"/>
  <c r="A294" i="16"/>
  <c r="A293" i="16"/>
  <c r="A292" i="16"/>
  <c r="A291" i="16"/>
  <c r="A290" i="16"/>
  <c r="A289" i="16"/>
  <c r="A288" i="16"/>
  <c r="A287" i="16"/>
  <c r="A286" i="16"/>
  <c r="A285" i="16"/>
  <c r="A284" i="16"/>
  <c r="A283"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60" i="14"/>
  <c r="R59" i="14"/>
  <c r="R58" i="14"/>
  <c r="R57" i="14"/>
  <c r="R56" i="14"/>
  <c r="R55" i="14"/>
  <c r="R54" i="14"/>
  <c r="R53" i="14"/>
  <c r="R52" i="14"/>
  <c r="R48" i="14"/>
  <c r="O37" i="17"/>
  <c r="T36" i="17"/>
  <c r="R36" i="17"/>
  <c r="Q36" i="17"/>
  <c r="O36" i="17"/>
  <c r="N36" i="17"/>
  <c r="M36" i="17"/>
  <c r="K36" i="17"/>
  <c r="J36" i="17"/>
  <c r="I36" i="17"/>
  <c r="A36" i="17"/>
  <c r="T35" i="17"/>
  <c r="R35" i="17"/>
  <c r="Q35" i="17"/>
  <c r="O35" i="17"/>
  <c r="N35" i="17"/>
  <c r="M35" i="17"/>
  <c r="K35" i="17"/>
  <c r="J35" i="17"/>
  <c r="I35" i="17"/>
  <c r="A35" i="17"/>
  <c r="T34" i="17"/>
  <c r="R34" i="17"/>
  <c r="Q34" i="17"/>
  <c r="O34" i="17"/>
  <c r="N34" i="17"/>
  <c r="M34" i="17"/>
  <c r="K34" i="17"/>
  <c r="J34" i="17"/>
  <c r="I34" i="17"/>
  <c r="A34" i="17"/>
  <c r="T33" i="17"/>
  <c r="R33" i="17"/>
  <c r="Q33" i="17"/>
  <c r="O33" i="17"/>
  <c r="N33" i="17"/>
  <c r="M33" i="17"/>
  <c r="K33" i="17"/>
  <c r="J33" i="17"/>
  <c r="I33" i="17"/>
  <c r="A33" i="17"/>
  <c r="T32" i="17"/>
  <c r="R32" i="17"/>
  <c r="Q32" i="17"/>
  <c r="O32" i="17"/>
  <c r="N32" i="17"/>
  <c r="M32" i="17"/>
  <c r="K32" i="17"/>
  <c r="J32" i="17"/>
  <c r="I32" i="17"/>
  <c r="A32" i="17"/>
  <c r="T30" i="17"/>
  <c r="R30" i="17"/>
  <c r="Q30" i="17"/>
  <c r="O30" i="17"/>
  <c r="N30" i="17"/>
  <c r="M30" i="17"/>
  <c r="K30" i="17"/>
  <c r="J30" i="17"/>
  <c r="I30" i="17"/>
  <c r="A30" i="17"/>
  <c r="T29" i="17"/>
  <c r="R29" i="17"/>
  <c r="Q29" i="17"/>
  <c r="O29" i="17"/>
  <c r="M29" i="17"/>
  <c r="K29" i="17"/>
  <c r="I29" i="17"/>
  <c r="A29" i="17"/>
  <c r="T28" i="17"/>
  <c r="R28" i="17"/>
  <c r="Q28" i="17"/>
  <c r="O28" i="17"/>
  <c r="N28" i="17"/>
  <c r="M28" i="17"/>
  <c r="K28" i="17"/>
  <c r="I28" i="17"/>
  <c r="A28" i="17"/>
  <c r="T27" i="17"/>
  <c r="R27" i="17"/>
  <c r="Q27" i="17"/>
  <c r="O27" i="17"/>
  <c r="N27" i="17"/>
  <c r="M27" i="17"/>
  <c r="K27" i="17"/>
  <c r="I27" i="17"/>
  <c r="A27" i="17"/>
  <c r="T26" i="17"/>
  <c r="R26" i="17"/>
  <c r="Q26" i="17"/>
  <c r="O26" i="17"/>
  <c r="N26" i="17"/>
  <c r="M26" i="17"/>
  <c r="K26" i="17"/>
  <c r="I26" i="17"/>
  <c r="A26" i="17"/>
  <c r="T25" i="17"/>
  <c r="R25" i="17"/>
  <c r="Q25" i="17"/>
  <c r="O25" i="17"/>
  <c r="N25" i="17"/>
  <c r="M25" i="17"/>
  <c r="K25" i="17"/>
  <c r="I25" i="17"/>
  <c r="A25" i="17"/>
  <c r="T24" i="17"/>
  <c r="R24" i="17"/>
  <c r="Q24" i="17"/>
  <c r="O24" i="17"/>
  <c r="N24" i="17"/>
  <c r="M24" i="17"/>
  <c r="K24" i="17"/>
  <c r="I24" i="17"/>
  <c r="A24" i="17"/>
  <c r="T23" i="17"/>
  <c r="R23" i="17"/>
  <c r="Q23" i="17"/>
  <c r="O23" i="17"/>
  <c r="N23" i="17"/>
  <c r="M23" i="17"/>
  <c r="K23" i="17"/>
  <c r="I23" i="17"/>
  <c r="A23" i="17"/>
  <c r="T22" i="17"/>
  <c r="R22" i="17"/>
  <c r="Q22" i="17"/>
  <c r="O22" i="17"/>
  <c r="N22" i="17"/>
  <c r="M22" i="17"/>
  <c r="K22" i="17"/>
  <c r="I22" i="17"/>
  <c r="A22" i="17"/>
  <c r="T21" i="17"/>
  <c r="R21" i="17"/>
  <c r="Q21" i="17"/>
  <c r="O21" i="17"/>
  <c r="N21" i="17"/>
  <c r="M21" i="17"/>
  <c r="K21" i="17"/>
  <c r="I21" i="17"/>
  <c r="A21" i="17"/>
  <c r="T20" i="17"/>
  <c r="R20" i="17"/>
  <c r="Q20" i="17"/>
  <c r="O20" i="17"/>
  <c r="N20" i="17"/>
  <c r="M20" i="17"/>
  <c r="K20" i="17"/>
  <c r="I20" i="17"/>
  <c r="A20" i="17"/>
  <c r="T19" i="17"/>
  <c r="R19" i="17"/>
  <c r="Q19" i="17"/>
  <c r="O19" i="17"/>
  <c r="N19" i="17"/>
  <c r="M19" i="17"/>
  <c r="K19" i="17"/>
  <c r="I19" i="17"/>
  <c r="A19" i="17"/>
  <c r="T18" i="17"/>
  <c r="R18" i="17"/>
  <c r="Q18" i="17"/>
  <c r="O18" i="17"/>
  <c r="N18" i="17"/>
  <c r="M18" i="17"/>
  <c r="K18" i="17"/>
  <c r="I18" i="17"/>
  <c r="A18" i="17"/>
  <c r="T17" i="17"/>
  <c r="R17" i="17"/>
  <c r="Q17" i="17"/>
  <c r="O17" i="17"/>
  <c r="N17" i="17"/>
  <c r="M17" i="17"/>
  <c r="K17" i="17"/>
  <c r="I17" i="17"/>
  <c r="A17" i="17"/>
  <c r="T16" i="17"/>
  <c r="R16" i="17"/>
  <c r="O16" i="17"/>
  <c r="N16" i="17"/>
  <c r="M16" i="17"/>
  <c r="K16" i="17"/>
  <c r="I16" i="17"/>
  <c r="A16" i="17"/>
  <c r="T15" i="17"/>
  <c r="R15" i="17"/>
  <c r="Q15" i="17"/>
  <c r="O15" i="17"/>
  <c r="N15" i="17"/>
  <c r="M15" i="17"/>
  <c r="K15" i="17"/>
  <c r="I15" i="17"/>
  <c r="A15" i="17"/>
  <c r="T14" i="17"/>
  <c r="R14" i="17"/>
  <c r="Q14" i="17"/>
  <c r="O14" i="17"/>
  <c r="N14" i="17"/>
  <c r="M14" i="17"/>
  <c r="K14" i="17"/>
  <c r="I14" i="17"/>
  <c r="A14" i="17"/>
  <c r="U6" i="17"/>
  <c r="U5" i="17"/>
  <c r="U4" i="17"/>
  <c r="U3" i="17"/>
  <c r="U2" i="17"/>
  <c r="P5" i="17"/>
  <c r="P6" i="17"/>
  <c r="O7" i="17"/>
  <c r="P4" i="17"/>
  <c r="P3" i="17"/>
  <c r="P2" i="17"/>
  <c r="D1" i="14"/>
  <c r="C12" i="14"/>
  <c r="U43" i="14"/>
  <c r="U42" i="14"/>
  <c r="U37" i="14"/>
  <c r="G7" i="17"/>
  <c r="U7" i="17"/>
  <c r="T13" i="17"/>
  <c r="O112" i="14"/>
  <c r="N38" i="17" s="1"/>
  <c r="N70" i="17"/>
  <c r="U45" i="14"/>
  <c r="U44" i="14"/>
  <c r="U41" i="14"/>
  <c r="U40" i="14"/>
  <c r="U39" i="14"/>
  <c r="U38" i="14"/>
  <c r="G4" i="17"/>
  <c r="E25" i="17"/>
  <c r="E29" i="17"/>
  <c r="E22" i="17"/>
  <c r="E24" i="17"/>
  <c r="E26" i="17"/>
  <c r="E28" i="17"/>
  <c r="E30" i="17"/>
  <c r="D60" i="14"/>
  <c r="E36" i="17"/>
  <c r="E14" i="17"/>
  <c r="A1" i="14"/>
  <c r="G20" i="17"/>
  <c r="G19" i="17"/>
  <c r="E19" i="17"/>
  <c r="E20" i="17"/>
  <c r="H21" i="17"/>
  <c r="H23" i="17"/>
  <c r="H25" i="17"/>
  <c r="H27" i="17"/>
  <c r="H29" i="17"/>
  <c r="H33" i="17"/>
  <c r="H35" i="17"/>
  <c r="G17" i="17"/>
  <c r="G16" i="17"/>
  <c r="E16" i="17"/>
  <c r="G15" i="17"/>
  <c r="G14" i="17"/>
  <c r="H14" i="17"/>
  <c r="H16" i="17"/>
  <c r="E18" i="17"/>
  <c r="H18" i="17"/>
  <c r="H20" i="17"/>
  <c r="G21" i="17"/>
  <c r="H22" i="17"/>
  <c r="H24" i="17"/>
  <c r="H26" i="17"/>
  <c r="H28" i="17"/>
  <c r="H30" i="17"/>
  <c r="H32" i="17"/>
  <c r="H34" i="17"/>
  <c r="H36" i="17"/>
  <c r="H15" i="17"/>
  <c r="H17" i="17"/>
  <c r="G18" i="17"/>
  <c r="H19" i="17"/>
  <c r="E21" i="17"/>
  <c r="E23" i="17"/>
  <c r="E27" i="17"/>
  <c r="J5" i="17"/>
  <c r="G3" i="17"/>
  <c r="G2" i="17"/>
  <c r="D110" i="14"/>
  <c r="E94" i="17"/>
  <c r="D108" i="14"/>
  <c r="E92" i="17"/>
  <c r="D106" i="14"/>
  <c r="E90" i="17"/>
  <c r="D104" i="14"/>
  <c r="E88" i="17"/>
  <c r="D102" i="14"/>
  <c r="E86" i="17"/>
  <c r="D98" i="14"/>
  <c r="E82" i="17"/>
  <c r="D96" i="14"/>
  <c r="E80" i="17"/>
  <c r="D94" i="14"/>
  <c r="E78" i="17"/>
  <c r="D92" i="14"/>
  <c r="E76" i="17"/>
  <c r="D90" i="14"/>
  <c r="E74" i="17"/>
  <c r="D88" i="14"/>
  <c r="E72" i="17"/>
  <c r="D80" i="14"/>
  <c r="E63" i="17"/>
  <c r="D72" i="14"/>
  <c r="E55" i="17"/>
  <c r="G22" i="17"/>
  <c r="T70" i="17"/>
  <c r="T38" i="17"/>
  <c r="Q70" i="17"/>
  <c r="P47" i="14"/>
  <c r="V23" i="17" s="1"/>
  <c r="R46" i="14"/>
  <c r="R42" i="14"/>
  <c r="R37" i="14"/>
  <c r="R38" i="14"/>
  <c r="D100" i="14"/>
  <c r="E84" i="17"/>
  <c r="U27" i="17"/>
  <c r="E32" i="17"/>
  <c r="D84" i="14"/>
  <c r="E67" i="17"/>
  <c r="D76" i="14"/>
  <c r="E59" i="17"/>
  <c r="E68" i="14"/>
  <c r="G51" i="17"/>
  <c r="P39" i="14"/>
  <c r="V15" i="17" s="1"/>
  <c r="D105" i="14"/>
  <c r="E89" i="17"/>
  <c r="R43" i="14"/>
  <c r="R44" i="14"/>
  <c r="R40" i="14"/>
  <c r="G28" i="17"/>
  <c r="R41" i="14"/>
  <c r="R45" i="14"/>
  <c r="D77" i="14"/>
  <c r="E60" i="17"/>
  <c r="D65" i="14"/>
  <c r="E48" i="17"/>
  <c r="E111" i="14"/>
  <c r="G95" i="17"/>
  <c r="E107" i="14"/>
  <c r="G91" i="17"/>
  <c r="E103" i="14"/>
  <c r="G87" i="17"/>
  <c r="E99" i="14"/>
  <c r="G83" i="17"/>
  <c r="E95" i="14"/>
  <c r="G79" i="17"/>
  <c r="E91" i="14"/>
  <c r="G75" i="17"/>
  <c r="E85" i="14"/>
  <c r="G68" i="17"/>
  <c r="E73" i="14"/>
  <c r="G56" i="17"/>
  <c r="E61" i="14"/>
  <c r="G37" i="17"/>
  <c r="J96" i="17"/>
  <c r="U14" i="17"/>
  <c r="D74" i="14"/>
  <c r="E57" i="17"/>
  <c r="D86" i="14"/>
  <c r="E69" i="17"/>
  <c r="J38" i="17"/>
  <c r="O38" i="17"/>
  <c r="E82" i="14"/>
  <c r="G65" i="17"/>
  <c r="E83" i="14"/>
  <c r="G66" i="17"/>
  <c r="D83" i="14"/>
  <c r="E66" i="17"/>
  <c r="E67" i="14"/>
  <c r="G50" i="17"/>
  <c r="D67" i="14"/>
  <c r="E50" i="17"/>
  <c r="E87" i="14"/>
  <c r="G71" i="17"/>
  <c r="D87" i="14"/>
  <c r="E71" i="17"/>
  <c r="D71" i="14"/>
  <c r="E54" i="17"/>
  <c r="E75" i="14"/>
  <c r="G58" i="17"/>
  <c r="D75" i="14"/>
  <c r="E58" i="17"/>
  <c r="G35" i="17"/>
  <c r="E35" i="17"/>
  <c r="E79" i="14"/>
  <c r="G62" i="17"/>
  <c r="D79" i="14"/>
  <c r="E62" i="17"/>
  <c r="E63" i="14"/>
  <c r="G46" i="17"/>
  <c r="D63" i="14"/>
  <c r="E46" i="17"/>
  <c r="Q96" i="17"/>
  <c r="Q38" i="17"/>
  <c r="D101" i="14"/>
  <c r="E85" i="17"/>
  <c r="E109" i="14"/>
  <c r="G93" i="17"/>
  <c r="E93" i="14"/>
  <c r="G77" i="17"/>
  <c r="E69" i="14"/>
  <c r="G52" i="17"/>
  <c r="R96" i="17"/>
  <c r="R70" i="17"/>
  <c r="D81" i="14"/>
  <c r="E64" i="17"/>
  <c r="E81" i="14"/>
  <c r="G64" i="17"/>
  <c r="E97" i="14"/>
  <c r="G81" i="17"/>
  <c r="D97" i="14"/>
  <c r="E81" i="17"/>
  <c r="O96" i="17"/>
  <c r="O70" i="17"/>
  <c r="E89" i="14"/>
  <c r="G73" i="17"/>
  <c r="D89" i="14"/>
  <c r="E73" i="17"/>
  <c r="E33" i="17"/>
  <c r="U15" i="17"/>
  <c r="G33" i="17"/>
  <c r="C30" i="14"/>
  <c r="E34" i="17"/>
  <c r="E112" i="14"/>
  <c r="H96" i="17"/>
  <c r="R112" i="14"/>
  <c r="G32" i="17"/>
  <c r="I96" i="17"/>
  <c r="I38" i="17"/>
  <c r="I70" i="17"/>
  <c r="G96" i="17"/>
  <c r="G38" i="17"/>
  <c r="H70" i="17"/>
  <c r="G70" i="17"/>
  <c r="M38" i="17" l="1"/>
  <c r="P52" i="14"/>
  <c r="V28" i="17" s="1"/>
  <c r="P51" i="14"/>
  <c r="V27" i="17" s="1"/>
  <c r="R50" i="14"/>
  <c r="P50" i="14"/>
  <c r="V26" i="17" s="1"/>
  <c r="R49" i="14"/>
  <c r="P49" i="14"/>
  <c r="V25" i="17" s="1"/>
  <c r="R47" i="14"/>
  <c r="K70" i="17"/>
  <c r="P46" i="14"/>
  <c r="V22" i="17" s="1"/>
  <c r="P45" i="14"/>
  <c r="V21" i="17" s="1"/>
  <c r="P44" i="14"/>
  <c r="V20" i="17" s="1"/>
  <c r="P43" i="14"/>
  <c r="V19" i="17" s="1"/>
  <c r="P40" i="14"/>
  <c r="V16" i="17" s="1"/>
  <c r="K96" i="17"/>
  <c r="P37" i="14"/>
  <c r="V13" i="17" s="1"/>
  <c r="J7" i="17"/>
  <c r="Q112" i="14"/>
  <c r="P112" i="14" l="1"/>
  <c r="V70" i="17" s="1"/>
  <c r="U70" i="17"/>
  <c r="U38" i="17"/>
  <c r="U96" i="17"/>
  <c r="V38" i="17" l="1"/>
  <c r="V96" i="17"/>
</calcChain>
</file>

<file path=xl/sharedStrings.xml><?xml version="1.0" encoding="utf-8"?>
<sst xmlns="http://schemas.openxmlformats.org/spreadsheetml/2006/main" count="10023" uniqueCount="3360">
  <si>
    <t>3A393</t>
  </si>
  <si>
    <t>3A484</t>
  </si>
  <si>
    <t>3A505</t>
  </si>
  <si>
    <t>3A595</t>
  </si>
  <si>
    <t>3A596</t>
  </si>
  <si>
    <t>3A616</t>
  </si>
  <si>
    <t>3A804</t>
  </si>
  <si>
    <t>GT</t>
  </si>
  <si>
    <t>3A887</t>
  </si>
  <si>
    <t>3A913</t>
  </si>
  <si>
    <t>3C006</t>
  </si>
  <si>
    <t>3C007</t>
  </si>
  <si>
    <t>3C009</t>
  </si>
  <si>
    <t>3C098</t>
  </si>
  <si>
    <t>3C101</t>
  </si>
  <si>
    <t>3C181</t>
  </si>
  <si>
    <t>3C213</t>
  </si>
  <si>
    <t>3C292</t>
  </si>
  <si>
    <t>3C303</t>
  </si>
  <si>
    <t>3C383</t>
  </si>
  <si>
    <t>3C389</t>
  </si>
  <si>
    <t>3C393</t>
  </si>
  <si>
    <t>3C415</t>
  </si>
  <si>
    <t>3C507</t>
  </si>
  <si>
    <t>3C515</t>
  </si>
  <si>
    <t>3C595</t>
  </si>
  <si>
    <t>3C596</t>
  </si>
  <si>
    <t>3C616</t>
  </si>
  <si>
    <t>3C779</t>
  </si>
  <si>
    <t>3C808</t>
  </si>
  <si>
    <t>3C882</t>
  </si>
  <si>
    <t>3C913</t>
  </si>
  <si>
    <t>3P006</t>
  </si>
  <si>
    <t>3P191</t>
  </si>
  <si>
    <t>3P302</t>
  </si>
  <si>
    <t>3P400</t>
  </si>
  <si>
    <t>3P494</t>
  </si>
  <si>
    <t>3P595</t>
  </si>
  <si>
    <t>1038VT3</t>
  </si>
  <si>
    <t>WYFFELS</t>
  </si>
  <si>
    <t>988VT3</t>
  </si>
  <si>
    <t>Stine</t>
  </si>
  <si>
    <t>9721RRYGPL</t>
  </si>
  <si>
    <t>730</t>
  </si>
  <si>
    <t>1930RR/YG+</t>
  </si>
  <si>
    <t>2230HX</t>
  </si>
  <si>
    <t>630RR</t>
  </si>
  <si>
    <t>644R</t>
  </si>
  <si>
    <t>W1946</t>
  </si>
  <si>
    <t>W2713</t>
  </si>
  <si>
    <t>W2717</t>
  </si>
  <si>
    <t>W3531</t>
  </si>
  <si>
    <t>W3535</t>
  </si>
  <si>
    <t>W3629</t>
  </si>
  <si>
    <t>W3810</t>
  </si>
  <si>
    <t>W3812</t>
  </si>
  <si>
    <t>W3817</t>
  </si>
  <si>
    <t>W4828</t>
  </si>
  <si>
    <t>W4822</t>
  </si>
  <si>
    <t>W4823</t>
  </si>
  <si>
    <t>W4824</t>
  </si>
  <si>
    <t>W4827</t>
  </si>
  <si>
    <t>W4829</t>
  </si>
  <si>
    <t>W4831</t>
  </si>
  <si>
    <t>W4835</t>
  </si>
  <si>
    <t>W5064</t>
  </si>
  <si>
    <t>W5061</t>
  </si>
  <si>
    <t>W5063</t>
  </si>
  <si>
    <t>W5066</t>
  </si>
  <si>
    <t>W5150</t>
  </si>
  <si>
    <t>W5223</t>
  </si>
  <si>
    <t>W5340</t>
  </si>
  <si>
    <t>W5341</t>
  </si>
  <si>
    <t>W5531</t>
  </si>
  <si>
    <t>W5535</t>
  </si>
  <si>
    <t>W5536</t>
  </si>
  <si>
    <t>W5546</t>
  </si>
  <si>
    <t>W5547</t>
  </si>
  <si>
    <t>W6330</t>
  </si>
  <si>
    <t>W6331</t>
  </si>
  <si>
    <t>W6337</t>
  </si>
  <si>
    <t>W6452</t>
  </si>
  <si>
    <t>W6570</t>
  </si>
  <si>
    <t>W6574</t>
  </si>
  <si>
    <t>W6577</t>
  </si>
  <si>
    <t>W6578</t>
  </si>
  <si>
    <t>W6579</t>
  </si>
  <si>
    <t>W6610</t>
  </si>
  <si>
    <t>W6613</t>
  </si>
  <si>
    <t>W6980</t>
  </si>
  <si>
    <t>W6981</t>
  </si>
  <si>
    <t>W6989</t>
  </si>
  <si>
    <t>W7116</t>
  </si>
  <si>
    <t>W7123</t>
  </si>
  <si>
    <t>W7180</t>
  </si>
  <si>
    <t>W7185</t>
  </si>
  <si>
    <t>W7250</t>
  </si>
  <si>
    <t>W7260</t>
  </si>
  <si>
    <t>W7265</t>
  </si>
  <si>
    <t>W7273</t>
  </si>
  <si>
    <t>W7275</t>
  </si>
  <si>
    <t>W7293</t>
  </si>
  <si>
    <t>W7300</t>
  </si>
  <si>
    <t>W7303</t>
  </si>
  <si>
    <t>W7355</t>
  </si>
  <si>
    <t>W7630</t>
  </si>
  <si>
    <t>W7633</t>
  </si>
  <si>
    <t>W8415</t>
  </si>
  <si>
    <t>W8418</t>
  </si>
  <si>
    <t>W8540</t>
  </si>
  <si>
    <t>W8542</t>
  </si>
  <si>
    <t>W8602</t>
  </si>
  <si>
    <t>W8680</t>
  </si>
  <si>
    <t>W8720</t>
  </si>
  <si>
    <t>W8721</t>
  </si>
  <si>
    <t>W9120</t>
  </si>
  <si>
    <t>2545BtRR</t>
  </si>
  <si>
    <t>2625BtRR</t>
  </si>
  <si>
    <t>2605BtRR</t>
  </si>
  <si>
    <t>2642BtRR</t>
  </si>
  <si>
    <t>2532BtRR</t>
  </si>
  <si>
    <t>2540BtRR</t>
  </si>
  <si>
    <t>2642BtCL</t>
  </si>
  <si>
    <t>2540BtCL</t>
  </si>
  <si>
    <t>2545Bt</t>
  </si>
  <si>
    <t>2625Bt</t>
  </si>
  <si>
    <t>2513</t>
  </si>
  <si>
    <t>2540Bt</t>
  </si>
  <si>
    <t>6014</t>
  </si>
  <si>
    <t>Hoegemeyer</t>
  </si>
  <si>
    <t>3376YG+RR</t>
  </si>
  <si>
    <t>4371RR</t>
  </si>
  <si>
    <t>4372RRBt</t>
  </si>
  <si>
    <t>4373YG+RR</t>
  </si>
  <si>
    <t>5555RR</t>
  </si>
  <si>
    <t>5983VTRR</t>
  </si>
  <si>
    <t>710LL</t>
  </si>
  <si>
    <t>8343HxRR</t>
  </si>
  <si>
    <t>9326Hx</t>
  </si>
  <si>
    <t>9777Hx</t>
  </si>
  <si>
    <t>8585GLS/IT</t>
  </si>
  <si>
    <t>8590GT</t>
  </si>
  <si>
    <t>8590IT</t>
  </si>
  <si>
    <t>Exsegen</t>
  </si>
  <si>
    <t>312</t>
  </si>
  <si>
    <t>414</t>
  </si>
  <si>
    <t>41-60</t>
  </si>
  <si>
    <t>41-63</t>
  </si>
  <si>
    <t>41-64</t>
  </si>
  <si>
    <t>42-88</t>
  </si>
  <si>
    <t>42-95</t>
  </si>
  <si>
    <t>42-91</t>
  </si>
  <si>
    <t>43-27</t>
  </si>
  <si>
    <t>43-31</t>
  </si>
  <si>
    <t>44-46</t>
  </si>
  <si>
    <t>44-92</t>
  </si>
  <si>
    <t>45-79</t>
  </si>
  <si>
    <t>45-82</t>
  </si>
  <si>
    <t>46-22</t>
  </si>
  <si>
    <t>46-26</t>
  </si>
  <si>
    <t>46-60</t>
  </si>
  <si>
    <t>47-10</t>
  </si>
  <si>
    <t>48-46</t>
  </si>
  <si>
    <t>48-52</t>
  </si>
  <si>
    <t>48-53</t>
  </si>
  <si>
    <t>49-32</t>
  </si>
  <si>
    <t>49-35</t>
  </si>
  <si>
    <t>50-18</t>
  </si>
  <si>
    <t>50-19</t>
  </si>
  <si>
    <t>50-20</t>
  </si>
  <si>
    <t>50-41</t>
  </si>
  <si>
    <t>50-44</t>
  </si>
  <si>
    <t>50-48</t>
  </si>
  <si>
    <t>51-39</t>
  </si>
  <si>
    <t>51-45</t>
  </si>
  <si>
    <t>52-40</t>
  </si>
  <si>
    <t>52-45</t>
  </si>
  <si>
    <t>52-42</t>
  </si>
  <si>
    <t>52-43</t>
  </si>
  <si>
    <t>52-47</t>
  </si>
  <si>
    <t>52-59</t>
  </si>
  <si>
    <t>52-62</t>
  </si>
  <si>
    <t>52-63</t>
  </si>
  <si>
    <t>53-06</t>
  </si>
  <si>
    <t>53-17</t>
  </si>
  <si>
    <t>53-18</t>
  </si>
  <si>
    <t>53-33</t>
  </si>
  <si>
    <t>53-34</t>
  </si>
  <si>
    <t>54-20</t>
  </si>
  <si>
    <t>54-46</t>
  </si>
  <si>
    <t>54-51</t>
  </si>
  <si>
    <t>54-49</t>
  </si>
  <si>
    <t>54-53</t>
  </si>
  <si>
    <t>55-12</t>
  </si>
  <si>
    <t>55-82</t>
  </si>
  <si>
    <t>57-43</t>
  </si>
  <si>
    <t>57-47</t>
  </si>
  <si>
    <t>57-79</t>
  </si>
  <si>
    <t>57-84</t>
  </si>
  <si>
    <t>58-13</t>
  </si>
  <si>
    <t>58-19</t>
  </si>
  <si>
    <t>58-16</t>
  </si>
  <si>
    <t>60-17</t>
  </si>
  <si>
    <t>60-18</t>
  </si>
  <si>
    <t>60-19</t>
  </si>
  <si>
    <t>61-19</t>
  </si>
  <si>
    <t>61-22</t>
  </si>
  <si>
    <t>61-45</t>
  </si>
  <si>
    <t>61-50</t>
  </si>
  <si>
    <t>61-66</t>
  </si>
  <si>
    <t>61-72</t>
  </si>
  <si>
    <t>61-69</t>
  </si>
  <si>
    <t>61-73</t>
  </si>
  <si>
    <t>62-29</t>
  </si>
  <si>
    <t>62-30</t>
  </si>
  <si>
    <t>62-33</t>
  </si>
  <si>
    <t>62-99</t>
  </si>
  <si>
    <t>63-39</t>
  </si>
  <si>
    <t>YBCB/RR2</t>
  </si>
  <si>
    <t>4353B</t>
  </si>
  <si>
    <t>4354VT3</t>
  </si>
  <si>
    <t>4381X</t>
  </si>
  <si>
    <t>4614R</t>
  </si>
  <si>
    <t>4616T</t>
  </si>
  <si>
    <t>4635B</t>
  </si>
  <si>
    <t>4636S</t>
  </si>
  <si>
    <t>4637T</t>
  </si>
  <si>
    <t>4638X</t>
  </si>
  <si>
    <t>4688VT3</t>
  </si>
  <si>
    <t>4905B</t>
  </si>
  <si>
    <t>7R154</t>
  </si>
  <si>
    <t>4906Y</t>
  </si>
  <si>
    <t>4937B</t>
  </si>
  <si>
    <t>4940T</t>
  </si>
  <si>
    <t>4951B</t>
  </si>
  <si>
    <t>4952S</t>
  </si>
  <si>
    <t>4953Y</t>
  </si>
  <si>
    <t>4962S</t>
  </si>
  <si>
    <t>4966B</t>
  </si>
  <si>
    <t>4967X</t>
  </si>
  <si>
    <t>4981R</t>
  </si>
  <si>
    <t>4983S</t>
  </si>
  <si>
    <t>Kruger</t>
  </si>
  <si>
    <t>5N51RR</t>
  </si>
  <si>
    <t>7A01RR</t>
  </si>
  <si>
    <t>8N51RR</t>
  </si>
  <si>
    <t>8N52PLRR</t>
  </si>
  <si>
    <t>YGCB/CL</t>
  </si>
  <si>
    <t>Trelay</t>
  </si>
  <si>
    <t>W2751</t>
  </si>
  <si>
    <t>W5051</t>
  </si>
  <si>
    <t>Harvested date:</t>
  </si>
  <si>
    <t>Ottilie Ro</t>
  </si>
  <si>
    <t>8T468VT3</t>
  </si>
  <si>
    <t>1008RR</t>
  </si>
  <si>
    <t>6008VT3</t>
  </si>
  <si>
    <t>1210RR</t>
  </si>
  <si>
    <t>2210RR/YGCB</t>
  </si>
  <si>
    <t>6210TS</t>
  </si>
  <si>
    <t>7010YG+</t>
  </si>
  <si>
    <t>9310TS</t>
  </si>
  <si>
    <t>6011TS</t>
  </si>
  <si>
    <t>1111RR</t>
  </si>
  <si>
    <t>2111RR/YGCB</t>
  </si>
  <si>
    <t>6111TS</t>
  </si>
  <si>
    <t>6411VT3</t>
  </si>
  <si>
    <t>1212RR</t>
  </si>
  <si>
    <t>2212RR/YGCB</t>
  </si>
  <si>
    <t>6212TS</t>
  </si>
  <si>
    <t>6412VT3</t>
  </si>
  <si>
    <t>7913YG+</t>
  </si>
  <si>
    <t>6413TS</t>
  </si>
  <si>
    <t>6013VT3</t>
  </si>
  <si>
    <t>1114RR</t>
  </si>
  <si>
    <t>2114RR/YGCB</t>
  </si>
  <si>
    <t>6114VT3</t>
  </si>
  <si>
    <t>8H26Bt/RR</t>
  </si>
  <si>
    <t>8H29Bt/RR/RW</t>
  </si>
  <si>
    <t>8H32Bt/RW</t>
  </si>
  <si>
    <t>8H33Bt/RR/RW</t>
  </si>
  <si>
    <t>8H43RR/RW</t>
  </si>
  <si>
    <t>8H46RR</t>
  </si>
  <si>
    <t>8H47Bt/RR</t>
  </si>
  <si>
    <t>8H55RW</t>
  </si>
  <si>
    <t>RW</t>
  </si>
  <si>
    <t>8H59Bt</t>
  </si>
  <si>
    <t>8H61RR</t>
  </si>
  <si>
    <t>8H62RR/RW</t>
  </si>
  <si>
    <t>8H64Bt/RR/RW</t>
  </si>
  <si>
    <t>8H68Bt/RR</t>
  </si>
  <si>
    <t>8H70RR/RW</t>
  </si>
  <si>
    <t>8H74RR</t>
  </si>
  <si>
    <t>8H77Bt</t>
  </si>
  <si>
    <t>7S322</t>
  </si>
  <si>
    <t>7R321</t>
  </si>
  <si>
    <t>77125T</t>
  </si>
  <si>
    <t>77124X</t>
  </si>
  <si>
    <t>77123S</t>
  </si>
  <si>
    <t>77121R</t>
  </si>
  <si>
    <t>77122B</t>
  </si>
  <si>
    <t>77120</t>
  </si>
  <si>
    <t>7R432</t>
  </si>
  <si>
    <t>76125T</t>
  </si>
  <si>
    <t>70505VT3</t>
  </si>
  <si>
    <t>70504T</t>
  </si>
  <si>
    <t>70503S</t>
  </si>
  <si>
    <t>70502R</t>
  </si>
  <si>
    <t>70501</t>
  </si>
  <si>
    <t>4S502</t>
  </si>
  <si>
    <t>4R501</t>
  </si>
  <si>
    <t>Latitude:</t>
  </si>
  <si>
    <t>Longitude:</t>
  </si>
  <si>
    <t>606</t>
  </si>
  <si>
    <t>612</t>
  </si>
  <si>
    <t>9310RR/ GCB</t>
  </si>
  <si>
    <t>9313</t>
  </si>
  <si>
    <t>9496</t>
  </si>
  <si>
    <t>9496YGCB</t>
  </si>
  <si>
    <t>808RR2</t>
  </si>
  <si>
    <t>808VT3</t>
  </si>
  <si>
    <t>809VT3</t>
  </si>
  <si>
    <t>810VT3</t>
  </si>
  <si>
    <t>811RR2</t>
  </si>
  <si>
    <t>811YGPL/RR2</t>
  </si>
  <si>
    <t>812RR2</t>
  </si>
  <si>
    <t>812VT3</t>
  </si>
  <si>
    <t>813VT3</t>
  </si>
  <si>
    <t>815VT3</t>
  </si>
  <si>
    <t>2555VT3</t>
  </si>
  <si>
    <t>2620VT3</t>
  </si>
  <si>
    <t>69402T</t>
  </si>
  <si>
    <t>69401R</t>
  </si>
  <si>
    <t>69575VT3</t>
  </si>
  <si>
    <t>69573R</t>
  </si>
  <si>
    <t>69805VT3</t>
  </si>
  <si>
    <t>69802R</t>
  </si>
  <si>
    <t>70006R</t>
  </si>
  <si>
    <t>70007VT3</t>
  </si>
  <si>
    <t>72116VT3</t>
  </si>
  <si>
    <t>75145VT3</t>
  </si>
  <si>
    <t>76806VT3</t>
  </si>
  <si>
    <t>76865VT3</t>
  </si>
  <si>
    <t>76996VT3</t>
  </si>
  <si>
    <t>77015VT3</t>
  </si>
  <si>
    <t>79504VT3</t>
  </si>
  <si>
    <t>82133VT3</t>
  </si>
  <si>
    <t>21715VT3</t>
  </si>
  <si>
    <t>23345VT3</t>
  </si>
  <si>
    <t>26795VT3</t>
  </si>
  <si>
    <t>29205VT3</t>
  </si>
  <si>
    <t>2A499</t>
  </si>
  <si>
    <t>2A720</t>
  </si>
  <si>
    <t>2C729</t>
  </si>
  <si>
    <t>2C730</t>
  </si>
  <si>
    <t>2D322</t>
  </si>
  <si>
    <t>2D324</t>
  </si>
  <si>
    <t>2D326</t>
  </si>
  <si>
    <t>2D519</t>
  </si>
  <si>
    <t>2G611</t>
  </si>
  <si>
    <t>2G847</t>
  </si>
  <si>
    <t>2H521</t>
  </si>
  <si>
    <t>2H546</t>
  </si>
  <si>
    <t>2H697</t>
  </si>
  <si>
    <t>2J337</t>
  </si>
  <si>
    <t>2J463</t>
  </si>
  <si>
    <t>2K662</t>
  </si>
  <si>
    <t>2K719</t>
  </si>
  <si>
    <t>2M495</t>
  </si>
  <si>
    <t>2M695</t>
  </si>
  <si>
    <t>2P483</t>
  </si>
  <si>
    <t>2P480</t>
  </si>
  <si>
    <t>2P484</t>
  </si>
  <si>
    <t>2P535</t>
  </si>
  <si>
    <t>2P531</t>
  </si>
  <si>
    <t>2P686</t>
  </si>
  <si>
    <t>2R416</t>
  </si>
  <si>
    <t>2R424</t>
  </si>
  <si>
    <t>2R430</t>
  </si>
  <si>
    <t>2R691</t>
  </si>
  <si>
    <t>Strip-Till</t>
  </si>
  <si>
    <t>KY</t>
  </si>
  <si>
    <t>6883VT3</t>
  </si>
  <si>
    <t>6459Bt</t>
  </si>
  <si>
    <t>6459Conv</t>
  </si>
  <si>
    <t>6459NonGMO</t>
  </si>
  <si>
    <t>6533CL</t>
  </si>
  <si>
    <t>6533RR</t>
  </si>
  <si>
    <t>CK 6325VT3</t>
  </si>
  <si>
    <t>7673Conv</t>
  </si>
  <si>
    <t>7673HBW</t>
  </si>
  <si>
    <t>1928R</t>
  </si>
  <si>
    <t>1929VT3</t>
  </si>
  <si>
    <t>CK 4799VT3</t>
  </si>
  <si>
    <t>9114</t>
  </si>
  <si>
    <t>50-35</t>
  </si>
  <si>
    <t>51-13</t>
  </si>
  <si>
    <t>59-35</t>
  </si>
  <si>
    <t>CK 63-42</t>
  </si>
  <si>
    <t>SI 63-42</t>
  </si>
  <si>
    <t>60S44</t>
  </si>
  <si>
    <t>83X61</t>
  </si>
  <si>
    <t>AVICTA 9127</t>
  </si>
  <si>
    <t>NO AVICTA 9127</t>
  </si>
  <si>
    <t>6960</t>
  </si>
  <si>
    <t>6962</t>
  </si>
  <si>
    <t>7444</t>
  </si>
  <si>
    <t>7445</t>
  </si>
  <si>
    <t>Kaltenberg</t>
  </si>
  <si>
    <t>5588LLRRHXT</t>
  </si>
  <si>
    <t>6046LLHXR</t>
  </si>
  <si>
    <t>6645LLGT3</t>
  </si>
  <si>
    <t>6953VT3</t>
  </si>
  <si>
    <t>5536</t>
  </si>
  <si>
    <t>Legend</t>
  </si>
  <si>
    <t>9535Conv</t>
  </si>
  <si>
    <t>9535RRYG+</t>
  </si>
  <si>
    <t>81117S</t>
  </si>
  <si>
    <t>5H005</t>
  </si>
  <si>
    <t>5X005</t>
  </si>
  <si>
    <t>4051VT3</t>
  </si>
  <si>
    <t>4751VT3</t>
  </si>
  <si>
    <t>0528XR</t>
  </si>
  <si>
    <t>1162XR</t>
  </si>
  <si>
    <t>1395XR</t>
  </si>
  <si>
    <t>33D11</t>
  </si>
  <si>
    <t>9578XR</t>
  </si>
  <si>
    <t>9990XR</t>
  </si>
  <si>
    <t>1047VT3</t>
  </si>
  <si>
    <t>1058HXT</t>
  </si>
  <si>
    <t>1058RR</t>
  </si>
  <si>
    <t>670RR</t>
  </si>
  <si>
    <t>670RRYGCB</t>
  </si>
  <si>
    <t>670VT3</t>
  </si>
  <si>
    <t>692CBLLRW</t>
  </si>
  <si>
    <t>692NonGMO</t>
  </si>
  <si>
    <t>698RR</t>
  </si>
  <si>
    <t>698VT3</t>
  </si>
  <si>
    <t>1219VT3</t>
  </si>
  <si>
    <t>1406VT3</t>
  </si>
  <si>
    <t>6406</t>
  </si>
  <si>
    <t>7219RR2</t>
  </si>
  <si>
    <t>9406YGCB/RR2</t>
  </si>
  <si>
    <t>9527VT3</t>
  </si>
  <si>
    <t>6N52RR</t>
  </si>
  <si>
    <t>6N52VT3</t>
  </si>
  <si>
    <t>4405</t>
  </si>
  <si>
    <t>6271RR</t>
  </si>
  <si>
    <t>7273VT3</t>
  </si>
  <si>
    <t>7289VT3</t>
  </si>
  <si>
    <t>CK W3944</t>
  </si>
  <si>
    <t>CK W4940</t>
  </si>
  <si>
    <t>CK W7251</t>
  </si>
  <si>
    <t>HP W2329</t>
  </si>
  <si>
    <t>HP W8681</t>
  </si>
  <si>
    <t>HP W9121</t>
  </si>
  <si>
    <t>HP1 W2329</t>
  </si>
  <si>
    <t>HP2 W2329</t>
  </si>
  <si>
    <t>NO AVICTA W5281</t>
  </si>
  <si>
    <t>SI W5281</t>
  </si>
  <si>
    <t>ASTS</t>
  </si>
  <si>
    <t>GENSS</t>
  </si>
  <si>
    <t>2. Dealer information:</t>
  </si>
  <si>
    <t xml:space="preserve">Irrigation: </t>
  </si>
  <si>
    <t>3. Site Information:</t>
  </si>
  <si>
    <t xml:space="preserve">Directions to plot </t>
  </si>
  <si>
    <t>4. Strip Information:</t>
  </si>
  <si>
    <t xml:space="preserve">SR#: </t>
  </si>
  <si>
    <t xml:space="preserve">Year: </t>
  </si>
  <si>
    <t>States</t>
  </si>
  <si>
    <t>***To autofill address, and seed representative information, 
type the customer number in the "Cust No" field:</t>
  </si>
  <si>
    <t>Channel</t>
  </si>
  <si>
    <t>6220VT3P</t>
  </si>
  <si>
    <t>Agrigold</t>
  </si>
  <si>
    <t>6320NonGMO</t>
  </si>
  <si>
    <t>6320VT3</t>
  </si>
  <si>
    <t>6326NonGMO</t>
  </si>
  <si>
    <t>6426NonGMO</t>
  </si>
  <si>
    <t>6438VT3</t>
  </si>
  <si>
    <t>6450VT3</t>
  </si>
  <si>
    <t>6452VT3</t>
  </si>
  <si>
    <t>6456RR</t>
  </si>
  <si>
    <t>6456VT3</t>
  </si>
  <si>
    <t>6458RR</t>
  </si>
  <si>
    <t>6458VT3</t>
  </si>
  <si>
    <t>6478NonGMO</t>
  </si>
  <si>
    <t>6523NonGMO</t>
  </si>
  <si>
    <t>6576Bt</t>
  </si>
  <si>
    <t>6576NonGMO</t>
  </si>
  <si>
    <t>6632CL</t>
  </si>
  <si>
    <t>6632VT3Pro</t>
  </si>
  <si>
    <t>VT3P</t>
  </si>
  <si>
    <t>4413A3</t>
  </si>
  <si>
    <t>4609HXR</t>
  </si>
  <si>
    <t>5319A3</t>
  </si>
  <si>
    <t>5354HXR</t>
  </si>
  <si>
    <t>5354NonGMO</t>
  </si>
  <si>
    <t>5354RR</t>
  </si>
  <si>
    <t>5435HXR</t>
  </si>
  <si>
    <t>HXT/LL/RR</t>
  </si>
  <si>
    <t>5435NonGMO</t>
  </si>
  <si>
    <t>5442VT3</t>
  </si>
  <si>
    <t>5454HXR</t>
  </si>
  <si>
    <t>5454RR</t>
  </si>
  <si>
    <t>5473A3</t>
  </si>
  <si>
    <t>5668NonGMO</t>
  </si>
  <si>
    <t>5676HXR</t>
  </si>
  <si>
    <t>5716LL</t>
  </si>
  <si>
    <t>6288A3</t>
  </si>
  <si>
    <t>6288Bt1</t>
  </si>
  <si>
    <t>6288CL</t>
  </si>
  <si>
    <t>6363HXR</t>
  </si>
  <si>
    <t>6528NonGMO</t>
  </si>
  <si>
    <t>4552</t>
  </si>
  <si>
    <t>5212</t>
  </si>
  <si>
    <t>5951</t>
  </si>
  <si>
    <t>6189</t>
  </si>
  <si>
    <t>6333</t>
  </si>
  <si>
    <t>7455</t>
  </si>
  <si>
    <t>7633</t>
  </si>
  <si>
    <t>9111</t>
  </si>
  <si>
    <t>9204</t>
  </si>
  <si>
    <t>9206</t>
  </si>
  <si>
    <t>9213</t>
  </si>
  <si>
    <t>9383</t>
  </si>
  <si>
    <t>9506</t>
  </si>
  <si>
    <t>9511</t>
  </si>
  <si>
    <t>9521</t>
  </si>
  <si>
    <t>9595</t>
  </si>
  <si>
    <t>9812</t>
  </si>
  <si>
    <t>194-70STX</t>
  </si>
  <si>
    <t>195-46STX</t>
  </si>
  <si>
    <t>200-22STX</t>
  </si>
  <si>
    <t>205-99STX</t>
  </si>
  <si>
    <t>207-07STX</t>
  </si>
  <si>
    <t>210-57STX</t>
  </si>
  <si>
    <t>53-76</t>
  </si>
  <si>
    <t>54-83</t>
  </si>
  <si>
    <t>55-07</t>
  </si>
  <si>
    <t>55-08</t>
  </si>
  <si>
    <t>61-05</t>
  </si>
  <si>
    <t>61-35</t>
  </si>
  <si>
    <t>61-36</t>
  </si>
  <si>
    <t>62-61</t>
  </si>
  <si>
    <t>62-63</t>
  </si>
  <si>
    <t>63-43</t>
  </si>
  <si>
    <t>63-44</t>
  </si>
  <si>
    <t>WX</t>
  </si>
  <si>
    <t>63-49</t>
  </si>
  <si>
    <t>63-84</t>
  </si>
  <si>
    <t>66-96</t>
  </si>
  <si>
    <t>67-22</t>
  </si>
  <si>
    <t>68-05</t>
  </si>
  <si>
    <t>Dyna Gro</t>
  </si>
  <si>
    <t>4680</t>
  </si>
  <si>
    <t>54T42</t>
  </si>
  <si>
    <t>55R10</t>
  </si>
  <si>
    <t>56K60</t>
  </si>
  <si>
    <t>56R60</t>
  </si>
  <si>
    <t>57K83</t>
  </si>
  <si>
    <t>51SV3</t>
  </si>
  <si>
    <t>54SV3</t>
  </si>
  <si>
    <t>54SV4</t>
  </si>
  <si>
    <t>58A00</t>
  </si>
  <si>
    <t>NON-GMO</t>
  </si>
  <si>
    <t>61B30</t>
  </si>
  <si>
    <t>61BV3</t>
  </si>
  <si>
    <t>61BV4</t>
  </si>
  <si>
    <t>61C00</t>
  </si>
  <si>
    <t>62L30</t>
  </si>
  <si>
    <t>65B30</t>
  </si>
  <si>
    <t>65BV3</t>
  </si>
  <si>
    <t>65U21</t>
  </si>
  <si>
    <t>65U30</t>
  </si>
  <si>
    <t>65U41</t>
  </si>
  <si>
    <t>53SO06-3000GT</t>
  </si>
  <si>
    <t>82R05-3000GT</t>
  </si>
  <si>
    <t>83P06GT</t>
  </si>
  <si>
    <t>83P07GT/CB/LL</t>
  </si>
  <si>
    <t>83S04GT</t>
  </si>
  <si>
    <t>83T94GT/CB/LL</t>
  </si>
  <si>
    <t>84N18-3000GT</t>
  </si>
  <si>
    <t>84Q54GT</t>
  </si>
  <si>
    <t>84U58-3000GT</t>
  </si>
  <si>
    <t>85E98-3000GT</t>
  </si>
  <si>
    <t>85K17-3000GT</t>
  </si>
  <si>
    <t>85V86GT</t>
  </si>
  <si>
    <t>85V88-3000GT</t>
  </si>
  <si>
    <t>8265-3000GT</t>
  </si>
  <si>
    <t>8672-3000GT</t>
  </si>
  <si>
    <t>8672GT</t>
  </si>
  <si>
    <t>8952-3000GT</t>
  </si>
  <si>
    <t>9084GT/CB/LL</t>
  </si>
  <si>
    <t>9165CB/LL/RW</t>
  </si>
  <si>
    <t>9173-3000GT</t>
  </si>
  <si>
    <t>9180GT/CB/LL</t>
  </si>
  <si>
    <t>9377GT</t>
  </si>
  <si>
    <t>9377GT/CB/LL</t>
  </si>
  <si>
    <t>107RR</t>
  </si>
  <si>
    <t>107VT3P</t>
  </si>
  <si>
    <t>110VT3</t>
  </si>
  <si>
    <t>194VT3P</t>
  </si>
  <si>
    <t>212VT3</t>
  </si>
  <si>
    <t>377NonGMO</t>
  </si>
  <si>
    <t>913GT</t>
  </si>
  <si>
    <t>972-3000GT</t>
  </si>
  <si>
    <t>5090G3VT3</t>
  </si>
  <si>
    <t>5450G3VT3</t>
  </si>
  <si>
    <t>5450NonGMO</t>
  </si>
  <si>
    <t>5783G3VT3</t>
  </si>
  <si>
    <t>5783RR</t>
  </si>
  <si>
    <t>5939G3VT3</t>
  </si>
  <si>
    <t>5939RR</t>
  </si>
  <si>
    <t>6045G3VT3</t>
  </si>
  <si>
    <t>6184NonGMO</t>
  </si>
  <si>
    <t>6190G3VT3</t>
  </si>
  <si>
    <t>6203NonGMO</t>
  </si>
  <si>
    <t>6354NonGMO</t>
  </si>
  <si>
    <t>6455G3VT3</t>
  </si>
  <si>
    <t>6576RR</t>
  </si>
  <si>
    <t>4395VT3</t>
  </si>
  <si>
    <t>4510VT3P</t>
  </si>
  <si>
    <t>4565RR2</t>
  </si>
  <si>
    <t>4602VT3</t>
  </si>
  <si>
    <t>4610RR2</t>
  </si>
  <si>
    <t>4620VT3</t>
  </si>
  <si>
    <t>4655GENVT3P</t>
  </si>
  <si>
    <t>4655RR2</t>
  </si>
  <si>
    <t>4676VT3</t>
  </si>
  <si>
    <t>4686RR2</t>
  </si>
  <si>
    <t>4912RR2</t>
  </si>
  <si>
    <t>8310GENSS</t>
  </si>
  <si>
    <t>8390GENSS</t>
  </si>
  <si>
    <t>8660GENSS</t>
  </si>
  <si>
    <t>8970GENSS</t>
  </si>
  <si>
    <t>2A551</t>
  </si>
  <si>
    <t>2A688</t>
  </si>
  <si>
    <t>SS</t>
  </si>
  <si>
    <t>2C302</t>
  </si>
  <si>
    <t>2C441</t>
  </si>
  <si>
    <t>2C641</t>
  </si>
  <si>
    <t>2D503</t>
  </si>
  <si>
    <t>2D692</t>
  </si>
  <si>
    <t>2D771</t>
  </si>
  <si>
    <t>2E694</t>
  </si>
  <si>
    <t>2E696</t>
  </si>
  <si>
    <t>2E698</t>
  </si>
  <si>
    <t>2G690</t>
  </si>
  <si>
    <t>2H488</t>
  </si>
  <si>
    <t>2H490</t>
  </si>
  <si>
    <t>2H523</t>
  </si>
  <si>
    <t>2H733</t>
  </si>
  <si>
    <t>2H735</t>
  </si>
  <si>
    <t>2J335</t>
  </si>
  <si>
    <t>2J338</t>
  </si>
  <si>
    <t>2J465</t>
  </si>
  <si>
    <t>2J597</t>
  </si>
  <si>
    <t>2K590</t>
  </si>
  <si>
    <t>2K591</t>
  </si>
  <si>
    <t>2K592</t>
  </si>
  <si>
    <t>2K594</t>
  </si>
  <si>
    <t>2K679</t>
  </si>
  <si>
    <t>2M520</t>
  </si>
  <si>
    <t>2P481</t>
  </si>
  <si>
    <t>2P486</t>
  </si>
  <si>
    <t>2P612</t>
  </si>
  <si>
    <t>2T784</t>
  </si>
  <si>
    <t>2T809</t>
  </si>
  <si>
    <t>2Y549</t>
  </si>
  <si>
    <t>48S-3000GT</t>
  </si>
  <si>
    <t>48S-CB/LL/RW</t>
  </si>
  <si>
    <t>48S-GT</t>
  </si>
  <si>
    <t>52A-3000GT</t>
  </si>
  <si>
    <t>52A-CB/LL/RW</t>
  </si>
  <si>
    <t>61P-3000GT</t>
  </si>
  <si>
    <t>63R-3000GT</t>
  </si>
  <si>
    <t>63R-GT</t>
  </si>
  <si>
    <t>69L-GT</t>
  </si>
  <si>
    <t>72K-GT/CB/LL</t>
  </si>
  <si>
    <t>72Q-3000GT</t>
  </si>
  <si>
    <t>77H-3000GT</t>
  </si>
  <si>
    <t>82V-3000GT</t>
  </si>
  <si>
    <t>3A094</t>
  </si>
  <si>
    <t>3A306</t>
  </si>
  <si>
    <t>3A613</t>
  </si>
  <si>
    <t>3C311</t>
  </si>
  <si>
    <t>3T807</t>
  </si>
  <si>
    <t>3U012</t>
  </si>
  <si>
    <t>3U611</t>
  </si>
  <si>
    <t>3U997</t>
  </si>
  <si>
    <t>0377XR</t>
  </si>
  <si>
    <t>0461XR</t>
  </si>
  <si>
    <t>0916XR</t>
  </si>
  <si>
    <t>0959X</t>
  </si>
  <si>
    <t>1173HR</t>
  </si>
  <si>
    <t>1184XR</t>
  </si>
  <si>
    <t>1236XR</t>
  </si>
  <si>
    <t>1253HR</t>
  </si>
  <si>
    <t>1395HR</t>
  </si>
  <si>
    <t>1707HR</t>
  </si>
  <si>
    <t>32B12</t>
  </si>
  <si>
    <t>32D79</t>
  </si>
  <si>
    <t>32N70</t>
  </si>
  <si>
    <t>33G60</t>
  </si>
  <si>
    <t>33N60</t>
  </si>
  <si>
    <t>33W82</t>
  </si>
  <si>
    <t>34F26</t>
  </si>
  <si>
    <t>34P92</t>
  </si>
  <si>
    <t>35K02</t>
  </si>
  <si>
    <t>35K34</t>
  </si>
  <si>
    <t>36V73</t>
  </si>
  <si>
    <t>38A55</t>
  </si>
  <si>
    <t>38H06</t>
  </si>
  <si>
    <t>38P40</t>
  </si>
  <si>
    <t>9494</t>
  </si>
  <si>
    <t>1019RR</t>
  </si>
  <si>
    <t>1059RR</t>
  </si>
  <si>
    <t>1059VT3</t>
  </si>
  <si>
    <t>1119HX</t>
  </si>
  <si>
    <t>1129RR</t>
  </si>
  <si>
    <t>9417RR</t>
  </si>
  <si>
    <t>9419GT</t>
  </si>
  <si>
    <t>9528VT3Pro</t>
  </si>
  <si>
    <t>9529</t>
  </si>
  <si>
    <t>9530HXT</t>
  </si>
  <si>
    <t>9726VT3Pro</t>
  </si>
  <si>
    <t>9727VT3Pro</t>
  </si>
  <si>
    <t>9728RR</t>
  </si>
  <si>
    <t>9728VT3Pro</t>
  </si>
  <si>
    <t>617</t>
  </si>
  <si>
    <t>637</t>
  </si>
  <si>
    <t>6T672</t>
  </si>
  <si>
    <t>7R667</t>
  </si>
  <si>
    <t>7R668</t>
  </si>
  <si>
    <t>7R770</t>
  </si>
  <si>
    <t>7T202</t>
  </si>
  <si>
    <t>7T668</t>
  </si>
  <si>
    <t>7T683</t>
  </si>
  <si>
    <t>7T765</t>
  </si>
  <si>
    <t>7T927</t>
  </si>
  <si>
    <t>7V770</t>
  </si>
  <si>
    <t>8R407</t>
  </si>
  <si>
    <t>8T212</t>
  </si>
  <si>
    <t>8T597</t>
  </si>
  <si>
    <t>No AVICTA W5641</t>
  </si>
  <si>
    <t>W2730 w/ SI</t>
  </si>
  <si>
    <t>W3629 BDR</t>
  </si>
  <si>
    <t>W3944 BDR</t>
  </si>
  <si>
    <t>W3944 w/F</t>
  </si>
  <si>
    <t>W3944-HP</t>
  </si>
  <si>
    <t>W3944-HP2</t>
  </si>
  <si>
    <t>W4831 CK</t>
  </si>
  <si>
    <t>W4941-HP</t>
  </si>
  <si>
    <t>W5155 w/ SI</t>
  </si>
  <si>
    <t>W5159-HP</t>
  </si>
  <si>
    <t>W5280 w/ SI</t>
  </si>
  <si>
    <t>W5281 HP</t>
  </si>
  <si>
    <t>W5640 w/ SI</t>
  </si>
  <si>
    <t>W5641 w/ SI</t>
  </si>
  <si>
    <t>W5641-HP</t>
  </si>
  <si>
    <t>W6526-HP</t>
  </si>
  <si>
    <t>W6830 CK</t>
  </si>
  <si>
    <t>W6830 w/ SI</t>
  </si>
  <si>
    <t>Nongmo</t>
  </si>
  <si>
    <t>W6871 CK</t>
  </si>
  <si>
    <t>W7381 Twin</t>
  </si>
  <si>
    <t>W7381 w/ SI</t>
  </si>
  <si>
    <t>W7387 Twin</t>
  </si>
  <si>
    <t>W8253 CK</t>
  </si>
  <si>
    <t>W8253 Twin</t>
  </si>
  <si>
    <t>W8253 w/ SI</t>
  </si>
  <si>
    <t>W8680 CK</t>
  </si>
  <si>
    <t>W8681 Twin</t>
  </si>
  <si>
    <t>W9121 CK</t>
  </si>
  <si>
    <t>W9121 Twin</t>
  </si>
  <si>
    <t xml:space="preserve">Ear Count </t>
  </si>
  <si>
    <t>(example: 10)</t>
  </si>
  <si>
    <t>63-42 Twin</t>
  </si>
  <si>
    <t>63-45 CK</t>
  </si>
  <si>
    <t>65-44 Twin</t>
  </si>
  <si>
    <t>67-21</t>
  </si>
  <si>
    <t>VT3Pro</t>
  </si>
  <si>
    <t>67-23 Twin</t>
  </si>
  <si>
    <t>67-88</t>
  </si>
  <si>
    <t>68-06 CK</t>
  </si>
  <si>
    <t>HP 62-54</t>
  </si>
  <si>
    <t>Farm Advantage</t>
  </si>
  <si>
    <t>5711</t>
  </si>
  <si>
    <t>Fielders Choice</t>
  </si>
  <si>
    <t>6520</t>
  </si>
  <si>
    <t>6583</t>
  </si>
  <si>
    <t>6676</t>
  </si>
  <si>
    <t>6720</t>
  </si>
  <si>
    <t>6787</t>
  </si>
  <si>
    <t>6820</t>
  </si>
  <si>
    <t>6834VT3</t>
  </si>
  <si>
    <t>NG6520</t>
  </si>
  <si>
    <t>NG6583</t>
  </si>
  <si>
    <t>NG6676</t>
  </si>
  <si>
    <t>NG6686</t>
  </si>
  <si>
    <t>NG6691</t>
  </si>
  <si>
    <t>NG6720</t>
  </si>
  <si>
    <t>NG6723</t>
  </si>
  <si>
    <t>NG6781</t>
  </si>
  <si>
    <t>NG6783</t>
  </si>
  <si>
    <t>NG6787</t>
  </si>
  <si>
    <t>NG6793</t>
  </si>
  <si>
    <t>NG6820</t>
  </si>
  <si>
    <t>5T128</t>
  </si>
  <si>
    <t>5T429</t>
  </si>
  <si>
    <t>Fontenelle</t>
  </si>
  <si>
    <t>6T266</t>
  </si>
  <si>
    <t>49SV3</t>
  </si>
  <si>
    <t>53SV3</t>
  </si>
  <si>
    <t>5586HX1/LL</t>
  </si>
  <si>
    <t>55SV3</t>
  </si>
  <si>
    <t>56SV3</t>
  </si>
  <si>
    <t>585V3</t>
  </si>
  <si>
    <t>61A30 CK</t>
  </si>
  <si>
    <t>61AV3 CK</t>
  </si>
  <si>
    <t>63AV3 CK</t>
  </si>
  <si>
    <t>6558RR</t>
  </si>
  <si>
    <t>7H55</t>
  </si>
  <si>
    <t>7H81</t>
  </si>
  <si>
    <t>8289HX/LL</t>
  </si>
  <si>
    <t>82H80</t>
  </si>
  <si>
    <t>82K79</t>
  </si>
  <si>
    <t>82R03</t>
  </si>
  <si>
    <t>82R03 CK</t>
  </si>
  <si>
    <t>82R45</t>
  </si>
  <si>
    <t>83A22</t>
  </si>
  <si>
    <t>83C55</t>
  </si>
  <si>
    <t>83E87</t>
  </si>
  <si>
    <t>83E90</t>
  </si>
  <si>
    <t>83F11</t>
  </si>
  <si>
    <t>83J86</t>
  </si>
  <si>
    <t>83L65</t>
  </si>
  <si>
    <t>83S05</t>
  </si>
  <si>
    <t>83X58</t>
  </si>
  <si>
    <t>8482CBLLIT</t>
  </si>
  <si>
    <t>84A53</t>
  </si>
  <si>
    <t>84B26</t>
  </si>
  <si>
    <t>84D47</t>
  </si>
  <si>
    <t>84F34</t>
  </si>
  <si>
    <t>84H80</t>
  </si>
  <si>
    <t>84N16</t>
  </si>
  <si>
    <t>84Q55</t>
  </si>
  <si>
    <t>84S93</t>
  </si>
  <si>
    <t>84U57</t>
  </si>
  <si>
    <t>84U94</t>
  </si>
  <si>
    <t>84W95</t>
  </si>
  <si>
    <t>85E97</t>
  </si>
  <si>
    <t>85K16</t>
  </si>
  <si>
    <t>85N72</t>
  </si>
  <si>
    <t>85R29</t>
  </si>
  <si>
    <t>85V87</t>
  </si>
  <si>
    <t>8693</t>
  </si>
  <si>
    <t>86A94</t>
  </si>
  <si>
    <t>86C74</t>
  </si>
  <si>
    <t>86G35</t>
  </si>
  <si>
    <t>86G35-</t>
  </si>
  <si>
    <t>86M39</t>
  </si>
  <si>
    <t>86M85</t>
  </si>
  <si>
    <t>86T82</t>
  </si>
  <si>
    <t>86T83</t>
  </si>
  <si>
    <t>87G94</t>
  </si>
  <si>
    <t>87Q93</t>
  </si>
  <si>
    <t>87W95</t>
  </si>
  <si>
    <t>NUMBER</t>
  </si>
  <si>
    <t>6309VT3</t>
  </si>
  <si>
    <t>6325BtRWRR</t>
  </si>
  <si>
    <t>6394VT3 CK</t>
  </si>
  <si>
    <t>6399VT3 Twin</t>
  </si>
  <si>
    <t>6437NonGMO</t>
  </si>
  <si>
    <t>6455BtRWRR</t>
  </si>
  <si>
    <t>6457VT3 CK</t>
  </si>
  <si>
    <t>6479VT3 CK</t>
  </si>
  <si>
    <t>6479VT3 Twin</t>
  </si>
  <si>
    <t>6493ND</t>
  </si>
  <si>
    <t>ND</t>
  </si>
  <si>
    <t>6497VTRWRR</t>
  </si>
  <si>
    <t>YGVT/RR2</t>
  </si>
  <si>
    <t>6522BtRR Twin</t>
  </si>
  <si>
    <t>6632NonGMO</t>
  </si>
  <si>
    <t>6633Bt CK</t>
  </si>
  <si>
    <t>6633VT3 Twin</t>
  </si>
  <si>
    <t>6639VT3 Twin</t>
  </si>
  <si>
    <t>1X201HXT/LL</t>
  </si>
  <si>
    <t>3C007RR/YGCB</t>
  </si>
  <si>
    <t>3P302RR/YGPL</t>
  </si>
  <si>
    <t>3T099VT3</t>
  </si>
  <si>
    <t>3T110</t>
  </si>
  <si>
    <t>3T213VT3</t>
  </si>
  <si>
    <t>3T302VT3</t>
  </si>
  <si>
    <t>3T315</t>
  </si>
  <si>
    <t>5480V3R</t>
  </si>
  <si>
    <t>5677VBW</t>
  </si>
  <si>
    <t>6993VBW</t>
  </si>
  <si>
    <t>8036V3R Twin</t>
  </si>
  <si>
    <t>8128HBW</t>
  </si>
  <si>
    <t>8442VBW Twin</t>
  </si>
  <si>
    <t>AgVenutre</t>
  </si>
  <si>
    <t>8513YBW</t>
  </si>
  <si>
    <t>Apex</t>
  </si>
  <si>
    <t>1390HR</t>
  </si>
  <si>
    <t>785VT3 CK</t>
  </si>
  <si>
    <t>4996nonGMO</t>
  </si>
  <si>
    <t>5012nonGMO</t>
  </si>
  <si>
    <t>5129nonGMO</t>
  </si>
  <si>
    <t>5135nonGMO</t>
  </si>
  <si>
    <t>5222nonGMO</t>
  </si>
  <si>
    <t>5244nonGMO</t>
  </si>
  <si>
    <t>5333nonGMO</t>
  </si>
  <si>
    <t>5335nonGMO</t>
  </si>
  <si>
    <t>5366nonGMO</t>
  </si>
  <si>
    <t>5416CBRWRR</t>
  </si>
  <si>
    <t>5444nonGMO</t>
  </si>
  <si>
    <t>5444NonGMO</t>
  </si>
  <si>
    <t>5538nonGMO</t>
  </si>
  <si>
    <t>5608nonGMO</t>
  </si>
  <si>
    <t>5616HXR</t>
  </si>
  <si>
    <t>5616nonGMO</t>
  </si>
  <si>
    <t>5616VT3 Twin</t>
  </si>
  <si>
    <t>5676nonGMO</t>
  </si>
  <si>
    <t>5684nonGMO</t>
  </si>
  <si>
    <t>6197nonGMO</t>
  </si>
  <si>
    <t>6733nonGMO</t>
  </si>
  <si>
    <t>Belle</t>
  </si>
  <si>
    <t>1127R</t>
  </si>
  <si>
    <t>1147RY</t>
  </si>
  <si>
    <t>AVICTA W5281</t>
  </si>
  <si>
    <t>AVICTA W5641</t>
  </si>
  <si>
    <t>87Y26</t>
  </si>
  <si>
    <t>87Z59</t>
  </si>
  <si>
    <t>8827GT/CB/LL</t>
  </si>
  <si>
    <t>8888</t>
  </si>
  <si>
    <t>101-01VT3</t>
  </si>
  <si>
    <t>7436CB/LL</t>
  </si>
  <si>
    <t>7436GT</t>
  </si>
  <si>
    <t>7437GT/CB/LL</t>
  </si>
  <si>
    <t>7438CB/LL/RW</t>
  </si>
  <si>
    <t>7439-3000GT</t>
  </si>
  <si>
    <t>7807CB/LL/RW</t>
  </si>
  <si>
    <t>8577-3000GT</t>
  </si>
  <si>
    <t>8577GT/CB/LL</t>
  </si>
  <si>
    <t>8952GT/CB/LL</t>
  </si>
  <si>
    <t>9416-3000GT</t>
  </si>
  <si>
    <t>297VT3</t>
  </si>
  <si>
    <t>457RR2</t>
  </si>
  <si>
    <t>925VT3</t>
  </si>
  <si>
    <t>5306G3VT3</t>
  </si>
  <si>
    <t>5416G3VT3 CK</t>
  </si>
  <si>
    <t>6069G3VT3 CK</t>
  </si>
  <si>
    <t>6272G3VT3</t>
  </si>
  <si>
    <t>6365RR</t>
  </si>
  <si>
    <t>Heritage</t>
  </si>
  <si>
    <t>4616RR2/YGPL</t>
  </si>
  <si>
    <t>4686VT3</t>
  </si>
  <si>
    <t>Heritage-Diener</t>
  </si>
  <si>
    <t>4355VT3</t>
  </si>
  <si>
    <t>4387RR2</t>
  </si>
  <si>
    <t>4387VT3</t>
  </si>
  <si>
    <t>4484RR2/YGPL</t>
  </si>
  <si>
    <t>4484VT3</t>
  </si>
  <si>
    <t>4610VT3</t>
  </si>
  <si>
    <t>4626VT3</t>
  </si>
  <si>
    <t>4642VT3</t>
  </si>
  <si>
    <t>4646VT3</t>
  </si>
  <si>
    <t>4646YGPL/RR2</t>
  </si>
  <si>
    <t>4373YG+/RR</t>
  </si>
  <si>
    <t>7563Hx/LL/RR</t>
  </si>
  <si>
    <t>Horizon</t>
  </si>
  <si>
    <t>69PV02R</t>
  </si>
  <si>
    <t>73PV36R</t>
  </si>
  <si>
    <t>75-55</t>
  </si>
  <si>
    <t>Hubner</t>
  </si>
  <si>
    <t>5477PR</t>
  </si>
  <si>
    <t>5582VT3</t>
  </si>
  <si>
    <t>5636VT3</t>
  </si>
  <si>
    <t>5690PR</t>
  </si>
  <si>
    <t>4592VT3</t>
  </si>
  <si>
    <t>6347VT3</t>
  </si>
  <si>
    <t>7383-3000GT</t>
  </si>
  <si>
    <t>iCORN</t>
  </si>
  <si>
    <t>103.VT6</t>
  </si>
  <si>
    <t>111.6VT3</t>
  </si>
  <si>
    <t>7475VT3</t>
  </si>
  <si>
    <t>7482VT3</t>
  </si>
  <si>
    <t>7600VT3</t>
  </si>
  <si>
    <t>Kitchen</t>
  </si>
  <si>
    <t>5415VT3</t>
  </si>
  <si>
    <t>5710VT3</t>
  </si>
  <si>
    <t>5813VT3</t>
  </si>
  <si>
    <t>5914</t>
  </si>
  <si>
    <t>6010VT3</t>
  </si>
  <si>
    <t>6208VT3</t>
  </si>
  <si>
    <t>6213VT3</t>
  </si>
  <si>
    <t>5448</t>
  </si>
  <si>
    <t>5896</t>
  </si>
  <si>
    <t>6248</t>
  </si>
  <si>
    <t>810</t>
  </si>
  <si>
    <t>813</t>
  </si>
  <si>
    <t>914VT3</t>
  </si>
  <si>
    <t>808E-2</t>
  </si>
  <si>
    <t>MFA</t>
  </si>
  <si>
    <t>4474RR2</t>
  </si>
  <si>
    <t>4483RR/CB</t>
  </si>
  <si>
    <t>4507VT3</t>
  </si>
  <si>
    <t>76805R</t>
  </si>
  <si>
    <t>76885VT3</t>
  </si>
  <si>
    <t>78135VT3 CK</t>
  </si>
  <si>
    <t>82228VT3</t>
  </si>
  <si>
    <t>22035VT3</t>
  </si>
  <si>
    <t>23165VT3</t>
  </si>
  <si>
    <t>23340RR</t>
  </si>
  <si>
    <t>23345</t>
  </si>
  <si>
    <t>24795VT3</t>
  </si>
  <si>
    <t>26125VT3</t>
  </si>
  <si>
    <t>26886LLRR</t>
  </si>
  <si>
    <t>28245VT3</t>
  </si>
  <si>
    <t>1557VT3</t>
  </si>
  <si>
    <t>1887VT3</t>
  </si>
  <si>
    <t>2040HRD</t>
  </si>
  <si>
    <t>2227VT3</t>
  </si>
  <si>
    <t>4447RBD CK</t>
  </si>
  <si>
    <t>4516BD</t>
  </si>
  <si>
    <t>4582VT3</t>
  </si>
  <si>
    <t>35C-3000GT</t>
  </si>
  <si>
    <t>45A-3000GT</t>
  </si>
  <si>
    <t>48G-3000GT</t>
  </si>
  <si>
    <t>51T-3000GT</t>
  </si>
  <si>
    <t>53W-3000GT</t>
  </si>
  <si>
    <t>58L-3000GT</t>
  </si>
  <si>
    <t>60-G7 CK</t>
  </si>
  <si>
    <t>2C413</t>
  </si>
  <si>
    <t>3A515</t>
  </si>
  <si>
    <t>3A615</t>
  </si>
  <si>
    <t>3T413</t>
  </si>
  <si>
    <t>3T515</t>
  </si>
  <si>
    <t>3T912</t>
  </si>
  <si>
    <t>3T912VT3</t>
  </si>
  <si>
    <t>3U113</t>
  </si>
  <si>
    <t>5H615</t>
  </si>
  <si>
    <t>OC213</t>
  </si>
  <si>
    <t>4375HX1</t>
  </si>
  <si>
    <t>4675HX1/LL</t>
  </si>
  <si>
    <t>4975HX1/LL</t>
  </si>
  <si>
    <t>Ottilie RO</t>
  </si>
  <si>
    <t>5411VT3</t>
  </si>
  <si>
    <t>5418RR</t>
  </si>
  <si>
    <t>2175VT3</t>
  </si>
  <si>
    <t>2570VT3</t>
  </si>
  <si>
    <t>2664VT3</t>
  </si>
  <si>
    <t>2675RR</t>
  </si>
  <si>
    <t>2675VT3</t>
  </si>
  <si>
    <t>2731VT3</t>
  </si>
  <si>
    <t>2756VT3</t>
  </si>
  <si>
    <t>2775VTRR</t>
  </si>
  <si>
    <t>3366VT3</t>
  </si>
  <si>
    <t>31N27 CK</t>
  </si>
  <si>
    <t>31P41 CK</t>
  </si>
  <si>
    <t>31P42 Twin</t>
  </si>
  <si>
    <t>33F85 Twin</t>
  </si>
  <si>
    <t>33F88 CK</t>
  </si>
  <si>
    <t>33K39</t>
  </si>
  <si>
    <t>33M57 Twin</t>
  </si>
  <si>
    <t>33N58 Twin</t>
  </si>
  <si>
    <t>33W84 CK</t>
  </si>
  <si>
    <t>33Z74 CK</t>
  </si>
  <si>
    <t>34A17 Twin</t>
  </si>
  <si>
    <t>34A20 HP</t>
  </si>
  <si>
    <t>34F96 Twin</t>
  </si>
  <si>
    <t>34N62 CK</t>
  </si>
  <si>
    <t>Pionner</t>
  </si>
  <si>
    <t>1027RR</t>
  </si>
  <si>
    <t>1027VT3</t>
  </si>
  <si>
    <t>1116VT3</t>
  </si>
  <si>
    <t>1147RR</t>
  </si>
  <si>
    <t>958VT3</t>
  </si>
  <si>
    <t>Premium</t>
  </si>
  <si>
    <t>244RR</t>
  </si>
  <si>
    <t>246Bt</t>
  </si>
  <si>
    <t>246RR</t>
  </si>
  <si>
    <t>252RR</t>
  </si>
  <si>
    <t>6634VT3</t>
  </si>
  <si>
    <t>7077VT3</t>
  </si>
  <si>
    <t>7134VT3</t>
  </si>
  <si>
    <t>7484VT3</t>
  </si>
  <si>
    <t>Quality Plus</t>
  </si>
  <si>
    <t>3112VT3 CK</t>
  </si>
  <si>
    <t>719VT3</t>
  </si>
  <si>
    <t>760VT3</t>
  </si>
  <si>
    <t>822VT3</t>
  </si>
  <si>
    <t>844VT3</t>
  </si>
  <si>
    <t>1328VT3 CK</t>
  </si>
  <si>
    <t>384VT3</t>
  </si>
  <si>
    <t>523VT3</t>
  </si>
  <si>
    <t>4969VT3</t>
  </si>
  <si>
    <t>6946VT3</t>
  </si>
  <si>
    <t>7B286</t>
  </si>
  <si>
    <t>7B359</t>
  </si>
  <si>
    <t>7B631</t>
  </si>
  <si>
    <t>7P632</t>
  </si>
  <si>
    <t>8P757</t>
  </si>
  <si>
    <t>8T775</t>
  </si>
  <si>
    <t>Steyer</t>
  </si>
  <si>
    <t>1152VT3</t>
  </si>
  <si>
    <t>STEYER</t>
  </si>
  <si>
    <t>1713</t>
  </si>
  <si>
    <t>1714</t>
  </si>
  <si>
    <t>1863</t>
  </si>
  <si>
    <t>3030</t>
  </si>
  <si>
    <t>3040</t>
  </si>
  <si>
    <t>9523VT3</t>
  </si>
  <si>
    <t>9725VT3</t>
  </si>
  <si>
    <t>9726VT3</t>
  </si>
  <si>
    <t>Terral</t>
  </si>
  <si>
    <t>24R83</t>
  </si>
  <si>
    <t>25BR23</t>
  </si>
  <si>
    <t>25BR71</t>
  </si>
  <si>
    <t>25R31</t>
  </si>
  <si>
    <t>26BR41</t>
  </si>
  <si>
    <t>26BR61</t>
  </si>
  <si>
    <t>26TR41</t>
  </si>
  <si>
    <t>6T510</t>
  </si>
  <si>
    <t>8T468</t>
  </si>
  <si>
    <t>6N52PL</t>
  </si>
  <si>
    <t>7N88VT3</t>
  </si>
  <si>
    <t>8A02RR</t>
  </si>
  <si>
    <t>8A02VT3</t>
  </si>
  <si>
    <t>8N51VT3</t>
  </si>
  <si>
    <t>Unity</t>
  </si>
  <si>
    <t>3308</t>
  </si>
  <si>
    <t>Viking</t>
  </si>
  <si>
    <t>6938</t>
  </si>
  <si>
    <t>7360VT3</t>
  </si>
  <si>
    <t>7433VT3</t>
  </si>
  <si>
    <t>7469VT3</t>
  </si>
  <si>
    <t>30in W7251</t>
  </si>
  <si>
    <t>HP W1721</t>
  </si>
  <si>
    <t>HP W6261</t>
  </si>
  <si>
    <t>HP W7251</t>
  </si>
  <si>
    <t>SI W5641</t>
  </si>
  <si>
    <t>Twin W7251</t>
  </si>
  <si>
    <t>LOOKUP</t>
  </si>
  <si>
    <t>Site Type</t>
  </si>
  <si>
    <t>Soil Type</t>
  </si>
  <si>
    <t>Manure</t>
  </si>
  <si>
    <t>Trait</t>
  </si>
  <si>
    <t>HybridLookup</t>
  </si>
  <si>
    <t>*Entry Order</t>
  </si>
  <si>
    <t>Dollars Per Acre</t>
  </si>
  <si>
    <t>W1721</t>
  </si>
  <si>
    <t>W6261</t>
  </si>
  <si>
    <t>W6871</t>
  </si>
  <si>
    <t>W6440</t>
  </si>
  <si>
    <t>XA117</t>
  </si>
  <si>
    <t>Insecticide / Irrigation</t>
  </si>
  <si>
    <t>*Brand</t>
  </si>
  <si>
    <t>*Hybrid</t>
  </si>
  <si>
    <t>*Trait</t>
  </si>
  <si>
    <t>Yield*</t>
  </si>
  <si>
    <t>Mois*</t>
  </si>
  <si>
    <t>*Required fields</t>
  </si>
  <si>
    <t>1147VT3</t>
  </si>
  <si>
    <t>1533Y</t>
  </si>
  <si>
    <t>1545RY</t>
  </si>
  <si>
    <t>1545VT3</t>
  </si>
  <si>
    <t>1727R</t>
  </si>
  <si>
    <t>1844RY</t>
  </si>
  <si>
    <t>1844VT3</t>
  </si>
  <si>
    <t>Bio Gene</t>
  </si>
  <si>
    <t>81V09</t>
  </si>
  <si>
    <t>82V09</t>
  </si>
  <si>
    <t>84V09</t>
  </si>
  <si>
    <t>Bo-Jac</t>
  </si>
  <si>
    <t>6242</t>
  </si>
  <si>
    <t>6813</t>
  </si>
  <si>
    <t>6814</t>
  </si>
  <si>
    <t>6816</t>
  </si>
  <si>
    <t>Bo-jac</t>
  </si>
  <si>
    <t>7113</t>
  </si>
  <si>
    <t>7512</t>
  </si>
  <si>
    <t>7536</t>
  </si>
  <si>
    <t>7811VT3</t>
  </si>
  <si>
    <t>7812</t>
  </si>
  <si>
    <t>7816</t>
  </si>
  <si>
    <t>7913</t>
  </si>
  <si>
    <t>8811</t>
  </si>
  <si>
    <t>8812</t>
  </si>
  <si>
    <t>8816</t>
  </si>
  <si>
    <t>9379</t>
  </si>
  <si>
    <t>9472</t>
  </si>
  <si>
    <t>9525</t>
  </si>
  <si>
    <t>573T CK</t>
  </si>
  <si>
    <t>AVICTA 452T</t>
  </si>
  <si>
    <t>NO AVICTA 452T</t>
  </si>
  <si>
    <t>591-76VT3</t>
  </si>
  <si>
    <t>673-86VT3</t>
  </si>
  <si>
    <t>68-63R2</t>
  </si>
  <si>
    <t>681-76VT3</t>
  </si>
  <si>
    <t>682-76VT3</t>
  </si>
  <si>
    <t>683-76VT3</t>
  </si>
  <si>
    <t>69-36VT3</t>
  </si>
  <si>
    <t>692-86VT3</t>
  </si>
  <si>
    <t>Caverndale</t>
  </si>
  <si>
    <t>823</t>
  </si>
  <si>
    <t>824</t>
  </si>
  <si>
    <t>847</t>
  </si>
  <si>
    <t>Champion</t>
  </si>
  <si>
    <t>1029VT3</t>
  </si>
  <si>
    <t>1049VT3</t>
  </si>
  <si>
    <t>1079VT3</t>
  </si>
  <si>
    <t>1089VT3</t>
  </si>
  <si>
    <t>333XTLL</t>
  </si>
  <si>
    <t>587-3000GT</t>
  </si>
  <si>
    <t>587VT3</t>
  </si>
  <si>
    <t>624VT3</t>
  </si>
  <si>
    <t>636VT3</t>
  </si>
  <si>
    <t>591VT3 CK</t>
  </si>
  <si>
    <t>6125VT3</t>
  </si>
  <si>
    <t>6525VT3</t>
  </si>
  <si>
    <t>6531VT3</t>
  </si>
  <si>
    <t>6831RHXT</t>
  </si>
  <si>
    <t>6986VT3</t>
  </si>
  <si>
    <t>7131VT3</t>
  </si>
  <si>
    <t>818VT3</t>
  </si>
  <si>
    <t>2131Q</t>
  </si>
  <si>
    <t>2780B</t>
  </si>
  <si>
    <t>4615S</t>
  </si>
  <si>
    <t>4841R</t>
  </si>
  <si>
    <t>4842S</t>
  </si>
  <si>
    <t>4843X</t>
  </si>
  <si>
    <t>4845B</t>
  </si>
  <si>
    <t>4847 BDR</t>
  </si>
  <si>
    <t>5292VT3</t>
  </si>
  <si>
    <t>5293R</t>
  </si>
  <si>
    <t>5301R</t>
  </si>
  <si>
    <t>5302S</t>
  </si>
  <si>
    <t>5304VT3</t>
  </si>
  <si>
    <t>Curry</t>
  </si>
  <si>
    <t>485</t>
  </si>
  <si>
    <t>7982</t>
  </si>
  <si>
    <t>Dahlco</t>
  </si>
  <si>
    <t>7071</t>
  </si>
  <si>
    <t>7101</t>
  </si>
  <si>
    <t>4114</t>
  </si>
  <si>
    <t>6114</t>
  </si>
  <si>
    <t>7116</t>
  </si>
  <si>
    <t>9006</t>
  </si>
  <si>
    <t>9010</t>
  </si>
  <si>
    <t>9196</t>
  </si>
  <si>
    <t>9211 CK</t>
  </si>
  <si>
    <t>9410</t>
  </si>
  <si>
    <t>9799</t>
  </si>
  <si>
    <t>55-24</t>
  </si>
  <si>
    <t>57-50</t>
  </si>
  <si>
    <t>61-69 HP</t>
  </si>
  <si>
    <t>61-69 Twin</t>
  </si>
  <si>
    <t>61-70</t>
  </si>
  <si>
    <t>61-72 CK</t>
  </si>
  <si>
    <t>62-99 Twin</t>
  </si>
  <si>
    <t>63-14</t>
  </si>
  <si>
    <t>63-14 Twin</t>
  </si>
  <si>
    <t>63-39 CK</t>
  </si>
  <si>
    <t>63-39 Quilt</t>
  </si>
  <si>
    <t>ENTRY WEIGHT</t>
  </si>
  <si>
    <t>Y/M</t>
  </si>
  <si>
    <t xml:space="preserve">Site Type: </t>
  </si>
  <si>
    <t xml:space="preserve">First Name: </t>
  </si>
  <si>
    <t xml:space="preserve">Last Name: </t>
  </si>
  <si>
    <t xml:space="preserve">City: </t>
  </si>
  <si>
    <t xml:space="preserve">State: </t>
  </si>
  <si>
    <t xml:space="preserve">Site County: </t>
  </si>
  <si>
    <t xml:space="preserve">Site Zone: </t>
  </si>
  <si>
    <t xml:space="preserve">Row Width: </t>
  </si>
  <si>
    <t xml:space="preserve">Previous Crop: </t>
  </si>
  <si>
    <t>(example: 58827)</t>
  </si>
  <si>
    <t>Excel File type:</t>
  </si>
  <si>
    <t>from nearest town:</t>
  </si>
  <si>
    <t>Comments:</t>
  </si>
  <si>
    <t>W3813</t>
  </si>
  <si>
    <t>W3819</t>
  </si>
  <si>
    <t>W3865</t>
  </si>
  <si>
    <t>W3944</t>
  </si>
  <si>
    <t xml:space="preserve">Date Harvested: </t>
  </si>
  <si>
    <t>HYBRID</t>
  </si>
  <si>
    <t>TRAIT</t>
  </si>
  <si>
    <t>Zone:</t>
  </si>
  <si>
    <t>Planting Rate:</t>
  </si>
  <si>
    <t>Row Width:</t>
  </si>
  <si>
    <t>Tillage:</t>
  </si>
  <si>
    <t>Soil Texture:</t>
  </si>
  <si>
    <t>Campbell</t>
  </si>
  <si>
    <t>BRAND</t>
  </si>
  <si>
    <t>Herbicide:</t>
  </si>
  <si>
    <t>W3423</t>
  </si>
  <si>
    <t>W3520</t>
  </si>
  <si>
    <t>W3521</t>
  </si>
  <si>
    <t>W3525</t>
  </si>
  <si>
    <t>W4167</t>
  </si>
  <si>
    <t>W4820</t>
  </si>
  <si>
    <t>W4826</t>
  </si>
  <si>
    <t>W4940</t>
  </si>
  <si>
    <t>W4941</t>
  </si>
  <si>
    <t>W4947</t>
  </si>
  <si>
    <t>W5069</t>
  </si>
  <si>
    <t>W5155</t>
  </si>
  <si>
    <t>W5175</t>
  </si>
  <si>
    <t>W5280</t>
  </si>
  <si>
    <t>W5281</t>
  </si>
  <si>
    <t>W5286</t>
  </si>
  <si>
    <t>W5483</t>
  </si>
  <si>
    <t>W5540</t>
  </si>
  <si>
    <t>W5549</t>
  </si>
  <si>
    <t>W5541</t>
  </si>
  <si>
    <t>W5543</t>
  </si>
  <si>
    <t>Manure:</t>
  </si>
  <si>
    <t>Other:</t>
  </si>
  <si>
    <t>W7381</t>
  </si>
  <si>
    <t>W7383</t>
  </si>
  <si>
    <t>W7387</t>
  </si>
  <si>
    <t>W7389</t>
  </si>
  <si>
    <t>W7395</t>
  </si>
  <si>
    <t>W7642</t>
  </si>
  <si>
    <t>W7648</t>
  </si>
  <si>
    <t>W7644</t>
  </si>
  <si>
    <t>W7645</t>
  </si>
  <si>
    <t>W8171</t>
  </si>
  <si>
    <t>W8177</t>
  </si>
  <si>
    <t>W8250</t>
  </si>
  <si>
    <t>W8253</t>
  </si>
  <si>
    <t>W8251</t>
  </si>
  <si>
    <t>W8257</t>
  </si>
  <si>
    <t>W8360</t>
  </si>
  <si>
    <t>W8361</t>
  </si>
  <si>
    <t>W8365</t>
  </si>
  <si>
    <t>W8368</t>
  </si>
  <si>
    <t>W8601</t>
  </si>
  <si>
    <t>W8606</t>
  </si>
  <si>
    <t>W8603</t>
  </si>
  <si>
    <t>W8607</t>
  </si>
  <si>
    <t>W9121</t>
  </si>
  <si>
    <t>W9127</t>
  </si>
  <si>
    <t>CB/LL/CL</t>
  </si>
  <si>
    <t>Stone</t>
  </si>
  <si>
    <t>Jung</t>
  </si>
  <si>
    <t>W1935</t>
  </si>
  <si>
    <t>W1940</t>
  </si>
  <si>
    <t>W1941</t>
  </si>
  <si>
    <t>W1951</t>
  </si>
  <si>
    <t>W1953</t>
  </si>
  <si>
    <t>W1959</t>
  </si>
  <si>
    <t>W2323</t>
  </si>
  <si>
    <t>W2525</t>
  </si>
  <si>
    <t>W2690</t>
  </si>
  <si>
    <t>W2697</t>
  </si>
  <si>
    <t>W2711</t>
  </si>
  <si>
    <t>W2730</t>
  </si>
  <si>
    <t>W2731</t>
  </si>
  <si>
    <t>W2739</t>
  </si>
  <si>
    <t>W3361</t>
  </si>
  <si>
    <t>W3945</t>
  </si>
  <si>
    <t>W4161</t>
  </si>
  <si>
    <t>W5544</t>
  </si>
  <si>
    <t>YGRW</t>
  </si>
  <si>
    <t>W5641</t>
  </si>
  <si>
    <t>W6454</t>
  </si>
  <si>
    <t>W6458</t>
  </si>
  <si>
    <t>W6455</t>
  </si>
  <si>
    <t>W6521</t>
  </si>
  <si>
    <t>W6526</t>
  </si>
  <si>
    <t>W6527</t>
  </si>
  <si>
    <t>W6830</t>
  </si>
  <si>
    <t>W7122</t>
  </si>
  <si>
    <t>W7128</t>
  </si>
  <si>
    <t>W7124</t>
  </si>
  <si>
    <t>W7125</t>
  </si>
  <si>
    <t>W7127</t>
  </si>
  <si>
    <t>W7133</t>
  </si>
  <si>
    <t>W7135</t>
  </si>
  <si>
    <t>W730</t>
  </si>
  <si>
    <t>W7307</t>
  </si>
  <si>
    <t>W7302</t>
  </si>
  <si>
    <t>CL</t>
  </si>
  <si>
    <t>W2329</t>
  </si>
  <si>
    <t>W2681</t>
  </si>
  <si>
    <t>X7301</t>
  </si>
  <si>
    <t>W5159</t>
  </si>
  <si>
    <t>W5640</t>
  </si>
  <si>
    <t>W6834</t>
  </si>
  <si>
    <t>W7251</t>
  </si>
  <si>
    <t>W8681</t>
  </si>
  <si>
    <t xml:space="preserve">Manure: </t>
  </si>
  <si>
    <t xml:space="preserve">Other: </t>
  </si>
  <si>
    <t>Chicken</t>
  </si>
  <si>
    <t>Turkey</t>
  </si>
  <si>
    <t>Beef</t>
  </si>
  <si>
    <t>Hog</t>
  </si>
  <si>
    <t>2540CL</t>
  </si>
  <si>
    <t>Entry Order</t>
  </si>
  <si>
    <t>Brand</t>
  </si>
  <si>
    <t>Seed Treatment</t>
  </si>
  <si>
    <t>WWS</t>
  </si>
  <si>
    <t>Drainage:</t>
  </si>
  <si>
    <t>Insecticide:</t>
  </si>
  <si>
    <t>RM</t>
  </si>
  <si>
    <t>YIELD</t>
  </si>
  <si>
    <t>MOIS</t>
  </si>
  <si>
    <t>EAR COUNT</t>
  </si>
  <si>
    <t>PLANT COUNT</t>
  </si>
  <si>
    <t>Site Type:</t>
  </si>
  <si>
    <t>Location:</t>
  </si>
  <si>
    <t>Cooperator:</t>
  </si>
  <si>
    <t>County:</t>
  </si>
  <si>
    <t>TEST AVERAGE:</t>
  </si>
  <si>
    <t>TWT</t>
  </si>
  <si>
    <t>P250</t>
  </si>
  <si>
    <t># of Rows</t>
  </si>
  <si>
    <t>Row Length</t>
  </si>
  <si>
    <t>Plant Count</t>
  </si>
  <si>
    <t>Test Weight</t>
  </si>
  <si>
    <t>Entry Weight</t>
  </si>
  <si>
    <t>Status</t>
  </si>
  <si>
    <t>1. Cooperator Information:</t>
  </si>
  <si>
    <t>$/A Parameters:</t>
  </si>
  <si>
    <t>Strip Comment</t>
  </si>
  <si>
    <t xml:space="preserve">Address 1: </t>
  </si>
  <si>
    <t xml:space="preserve">Address 2: </t>
  </si>
  <si>
    <t xml:space="preserve">Parts per Acre: </t>
  </si>
  <si>
    <t xml:space="preserve">Date Planted: </t>
  </si>
  <si>
    <t xml:space="preserve">Planting Rate: </t>
  </si>
  <si>
    <t xml:space="preserve">Tillage: </t>
  </si>
  <si>
    <t xml:space="preserve">Soil Texture: </t>
  </si>
  <si>
    <t xml:space="preserve">Drainage: </t>
  </si>
  <si>
    <t xml:space="preserve">(N) Nitrogen: </t>
  </si>
  <si>
    <t xml:space="preserve">(P) Phosphorus: </t>
  </si>
  <si>
    <t xml:space="preserve">(K) Pottasium: </t>
  </si>
  <si>
    <t xml:space="preserve">Prev. Herbicide: </t>
  </si>
  <si>
    <t xml:space="preserve">Herbicide 1: </t>
  </si>
  <si>
    <t xml:space="preserve">Herbicide 2: </t>
  </si>
  <si>
    <t xml:space="preserve">Herbicide 3: </t>
  </si>
  <si>
    <t xml:space="preserve">Insecticide: </t>
  </si>
  <si>
    <t>OT</t>
  </si>
  <si>
    <t>SBS</t>
  </si>
  <si>
    <t>Loam</t>
  </si>
  <si>
    <t>Clay Loam</t>
  </si>
  <si>
    <t>Silt Loam</t>
  </si>
  <si>
    <t>Clay</t>
  </si>
  <si>
    <t>Corn</t>
  </si>
  <si>
    <t>Wheat</t>
  </si>
  <si>
    <t>Other</t>
  </si>
  <si>
    <t>P1250</t>
  </si>
  <si>
    <t>C250</t>
  </si>
  <si>
    <t>C1250</t>
  </si>
  <si>
    <t>Comment</t>
  </si>
  <si>
    <t>Marginal</t>
  </si>
  <si>
    <t>Well drained</t>
  </si>
  <si>
    <t>Moderately well drained</t>
  </si>
  <si>
    <t>Poorly drained</t>
  </si>
  <si>
    <t>Latham</t>
  </si>
  <si>
    <t>Fontanelle</t>
  </si>
  <si>
    <t>6A02VT3</t>
  </si>
  <si>
    <t>7A01VT3</t>
  </si>
  <si>
    <t>7A01</t>
  </si>
  <si>
    <t>111</t>
  </si>
  <si>
    <t>7N51VT3</t>
  </si>
  <si>
    <t>7N53VT3</t>
  </si>
  <si>
    <t>ppA:</t>
  </si>
  <si>
    <t>Prev. Crop:</t>
  </si>
  <si>
    <t>Prev. Herb</t>
  </si>
  <si>
    <t>Drainage</t>
  </si>
  <si>
    <t>Tillage</t>
  </si>
  <si>
    <t>Prev Crop</t>
  </si>
  <si>
    <t>Soybeans</t>
  </si>
  <si>
    <t>Conventional</t>
  </si>
  <si>
    <t>Minimum</t>
  </si>
  <si>
    <t>No-Till</t>
  </si>
  <si>
    <t>Sand</t>
  </si>
  <si>
    <t>Sandy Loam</t>
  </si>
  <si>
    <t>Yes</t>
  </si>
  <si>
    <t>No</t>
  </si>
  <si>
    <t>Good</t>
  </si>
  <si>
    <t>Bad</t>
  </si>
  <si>
    <t>Questionable</t>
  </si>
  <si>
    <t>YGPL</t>
  </si>
  <si>
    <t>HXI/LL</t>
  </si>
  <si>
    <t>YGPL/RR2</t>
  </si>
  <si>
    <t>VT3</t>
  </si>
  <si>
    <t>YGCB/RR2</t>
  </si>
  <si>
    <t>YGRW/RR2</t>
  </si>
  <si>
    <t>HXI/LL/RR2</t>
  </si>
  <si>
    <t>CB/LL</t>
  </si>
  <si>
    <t>YGCB</t>
  </si>
  <si>
    <t>Planted date:</t>
  </si>
  <si>
    <t>(N)-(P)-(K):</t>
  </si>
  <si>
    <t>IL</t>
  </si>
  <si>
    <t xml:space="preserve">Fungicide: </t>
  </si>
  <si>
    <t>Mark</t>
  </si>
  <si>
    <t>63-45</t>
  </si>
  <si>
    <t>63-42</t>
  </si>
  <si>
    <t>63-46</t>
  </si>
  <si>
    <t>63-74</t>
  </si>
  <si>
    <t>63-78</t>
  </si>
  <si>
    <t>63-79</t>
  </si>
  <si>
    <t>69-72</t>
  </si>
  <si>
    <t>Dairyland</t>
  </si>
  <si>
    <t>8386YGCB</t>
  </si>
  <si>
    <t>7328RR2</t>
  </si>
  <si>
    <t>1386YGPL/RR2</t>
  </si>
  <si>
    <t>1386VT3</t>
  </si>
  <si>
    <t>1357VT3</t>
  </si>
  <si>
    <t>1328VT3</t>
  </si>
  <si>
    <t>Renk</t>
  </si>
  <si>
    <t>Burrus</t>
  </si>
  <si>
    <t>255R</t>
  </si>
  <si>
    <t>63-80</t>
  </si>
  <si>
    <t>63-81</t>
  </si>
  <si>
    <t>64-24</t>
  </si>
  <si>
    <t>64-27</t>
  </si>
  <si>
    <t>64-78</t>
  </si>
  <si>
    <t>64-82</t>
  </si>
  <si>
    <t>64-79</t>
  </si>
  <si>
    <t>65-44</t>
  </si>
  <si>
    <t>65-47</t>
  </si>
  <si>
    <t>66-21</t>
  </si>
  <si>
    <t>66-22</t>
  </si>
  <si>
    <t>66-23</t>
  </si>
  <si>
    <t>66-80</t>
  </si>
  <si>
    <t>67-23</t>
  </si>
  <si>
    <t>67-60</t>
  </si>
  <si>
    <t>67-86</t>
  </si>
  <si>
    <t>67-87</t>
  </si>
  <si>
    <t>69-40</t>
  </si>
  <si>
    <t>69-43</t>
  </si>
  <si>
    <t>69-44</t>
  </si>
  <si>
    <t>5263T</t>
  </si>
  <si>
    <t>5262S</t>
  </si>
  <si>
    <t>5264B</t>
  </si>
  <si>
    <t>5269VT3</t>
  </si>
  <si>
    <t>5366B</t>
  </si>
  <si>
    <t>6620B</t>
  </si>
  <si>
    <t>6925RB</t>
  </si>
  <si>
    <t>6965R</t>
  </si>
  <si>
    <t>6X034</t>
  </si>
  <si>
    <t>6Y867</t>
  </si>
  <si>
    <t>7595RB</t>
  </si>
  <si>
    <t>7655RB</t>
  </si>
  <si>
    <t>Croplan</t>
  </si>
  <si>
    <t>576Bt/CL</t>
  </si>
  <si>
    <t>6998HX</t>
  </si>
  <si>
    <t>3510HX</t>
  </si>
  <si>
    <t>6695RHXT</t>
  </si>
  <si>
    <t>579HXT</t>
  </si>
  <si>
    <t>4910HXT</t>
  </si>
  <si>
    <t>697HX/LL/CL</t>
  </si>
  <si>
    <t>691Bt/LL</t>
  </si>
  <si>
    <t>6069LL</t>
  </si>
  <si>
    <t>3494CB</t>
  </si>
  <si>
    <t>841RR</t>
  </si>
  <si>
    <t>4944VT3</t>
  </si>
  <si>
    <t>9721RRYGCB</t>
  </si>
  <si>
    <t>9418VT3</t>
  </si>
  <si>
    <t>9417VT3</t>
  </si>
  <si>
    <t>9526VT3</t>
  </si>
  <si>
    <t>9806VT3</t>
  </si>
  <si>
    <t>9625VT3</t>
  </si>
  <si>
    <t>9525VT3</t>
  </si>
  <si>
    <t>9724VT3</t>
  </si>
  <si>
    <t>9624VT3</t>
  </si>
  <si>
    <t>9623VT3</t>
  </si>
  <si>
    <t>6097CB</t>
  </si>
  <si>
    <t>6197CB</t>
  </si>
  <si>
    <t>6197VT</t>
  </si>
  <si>
    <t>6722VT3</t>
  </si>
  <si>
    <t>6733Hx1</t>
  </si>
  <si>
    <t>7538Bt1</t>
  </si>
  <si>
    <t>7916CBRR</t>
  </si>
  <si>
    <t>7916Hx1</t>
  </si>
  <si>
    <t>7916Hx1CL</t>
  </si>
  <si>
    <t>7916RR</t>
  </si>
  <si>
    <t>7916VT3</t>
  </si>
  <si>
    <t>7997CL</t>
  </si>
  <si>
    <t>7997RR</t>
  </si>
  <si>
    <t>Asgrow</t>
  </si>
  <si>
    <t>655RR2</t>
  </si>
  <si>
    <t>655VT3</t>
  </si>
  <si>
    <t>674RR2</t>
  </si>
  <si>
    <t>674VT3</t>
  </si>
  <si>
    <t>715NonGMO</t>
  </si>
  <si>
    <t>715RR2</t>
  </si>
  <si>
    <t>715RR2/YGCB</t>
  </si>
  <si>
    <t>715VT3</t>
  </si>
  <si>
    <t>752RR2/YGCB</t>
  </si>
  <si>
    <t>752VT3</t>
  </si>
  <si>
    <t>754RR2/YGCB</t>
  </si>
  <si>
    <t>785RR2/YGCB</t>
  </si>
  <si>
    <t>785VT3</t>
  </si>
  <si>
    <t>940NonGMO</t>
  </si>
  <si>
    <t>940RR2</t>
  </si>
  <si>
    <t>AgSource</t>
  </si>
  <si>
    <t>AgriGold</t>
  </si>
  <si>
    <t>6201BtRR</t>
  </si>
  <si>
    <t>6201VT3</t>
  </si>
  <si>
    <t>6225Bt</t>
  </si>
  <si>
    <t>6225BtRR</t>
  </si>
  <si>
    <t>6225BtRWRR</t>
  </si>
  <si>
    <t>6225RR</t>
  </si>
  <si>
    <t>6225VT3</t>
  </si>
  <si>
    <t>6235BtRR</t>
  </si>
  <si>
    <t>6235LL</t>
  </si>
  <si>
    <t>6275BtRWRR</t>
  </si>
  <si>
    <t>6275VT3</t>
  </si>
  <si>
    <t>6279BtRR</t>
  </si>
  <si>
    <t>6279VT3</t>
  </si>
  <si>
    <t>6285BtRR</t>
  </si>
  <si>
    <t>6285BtRWRR</t>
  </si>
  <si>
    <t>6315RR</t>
  </si>
  <si>
    <t>6315RWRR</t>
  </si>
  <si>
    <t>6316HXLL</t>
  </si>
  <si>
    <t>6324RR</t>
  </si>
  <si>
    <t>6324VT3</t>
  </si>
  <si>
    <t>6325BtRR</t>
  </si>
  <si>
    <t>6325BtRW</t>
  </si>
  <si>
    <t>6325RR</t>
  </si>
  <si>
    <t>6325RWRR</t>
  </si>
  <si>
    <t>6325VT3</t>
  </si>
  <si>
    <t>6333Bt</t>
  </si>
  <si>
    <t>6333BtRR</t>
  </si>
  <si>
    <t>6333BtRWRR</t>
  </si>
  <si>
    <t>6333NonGMO</t>
  </si>
  <si>
    <t>6333RWRR</t>
  </si>
  <si>
    <t>6377NonGMO</t>
  </si>
  <si>
    <t>6391CL</t>
  </si>
  <si>
    <t>6391RR</t>
  </si>
  <si>
    <t>6393Bt</t>
  </si>
  <si>
    <t>Purple Ribbon</t>
  </si>
  <si>
    <t>Producers</t>
  </si>
  <si>
    <t>5684RR</t>
  </si>
  <si>
    <t>5684VT3</t>
  </si>
  <si>
    <t>5722HXT</t>
  </si>
  <si>
    <t>5722HXTRR</t>
  </si>
  <si>
    <t>5816CBRR</t>
  </si>
  <si>
    <t>5899CBRR</t>
  </si>
  <si>
    <t>5959CB</t>
  </si>
  <si>
    <t>5151</t>
  </si>
  <si>
    <t>Dekalb</t>
  </si>
  <si>
    <t>2532RR</t>
  </si>
  <si>
    <t>2540RR</t>
  </si>
  <si>
    <t>2540LL</t>
  </si>
  <si>
    <t>2627HXTLL</t>
  </si>
  <si>
    <t>2627HXLL</t>
  </si>
  <si>
    <t>54B-3000GT</t>
  </si>
  <si>
    <t>60-J3</t>
  </si>
  <si>
    <t>60-B4</t>
  </si>
  <si>
    <t>60-B6</t>
  </si>
  <si>
    <t>60-G7</t>
  </si>
  <si>
    <t>60B-3000GT</t>
  </si>
  <si>
    <t>60G-GT/CB/LL</t>
  </si>
  <si>
    <t>64-Z5</t>
  </si>
  <si>
    <t>64Z-00</t>
  </si>
  <si>
    <t>64Z-CB/LL/RW</t>
  </si>
  <si>
    <t>67-W2</t>
  </si>
  <si>
    <t>67-W5</t>
  </si>
  <si>
    <t>67W-GT/CB/LL</t>
  </si>
  <si>
    <t>68-B8</t>
  </si>
  <si>
    <t>68B-CB/LL/RW</t>
  </si>
  <si>
    <t>68B-GT</t>
  </si>
  <si>
    <t>71-M1</t>
  </si>
  <si>
    <t>71M-3000GT</t>
  </si>
  <si>
    <t>71M-GT/CB/LL</t>
  </si>
  <si>
    <t>71M-LL</t>
  </si>
  <si>
    <t>72-Q6</t>
  </si>
  <si>
    <t>72D-3000GT</t>
  </si>
  <si>
    <t>72D-CB/LL/RW</t>
  </si>
  <si>
    <t>72D-GT/CB/LL</t>
  </si>
  <si>
    <t>72Q-CB/LL/RW</t>
  </si>
  <si>
    <t>72Q-GT</t>
  </si>
  <si>
    <t>73-N5</t>
  </si>
  <si>
    <t>73N-GT</t>
  </si>
  <si>
    <t>73N-GT/CB/LL</t>
  </si>
  <si>
    <t>73N-LL</t>
  </si>
  <si>
    <t>76-D3</t>
  </si>
  <si>
    <t>76-D8</t>
  </si>
  <si>
    <t>76D-GT</t>
  </si>
  <si>
    <t>76D-GT/CB/LL</t>
  </si>
  <si>
    <t>77-P5</t>
  </si>
  <si>
    <t>77P-3000GT</t>
  </si>
  <si>
    <t>77P-CB/LL/RW</t>
  </si>
  <si>
    <t>77P-GT/CB/LL</t>
  </si>
  <si>
    <t>78N-GT</t>
  </si>
  <si>
    <t>78N-GT/CB/LL</t>
  </si>
  <si>
    <t>2663T</t>
  </si>
  <si>
    <t>2727T</t>
  </si>
  <si>
    <t>31D58</t>
  </si>
  <si>
    <t>31D61</t>
  </si>
  <si>
    <t>31G66</t>
  </si>
  <si>
    <t>31G65</t>
  </si>
  <si>
    <t>31G70</t>
  </si>
  <si>
    <t>31G71</t>
  </si>
  <si>
    <t>31G96</t>
  </si>
  <si>
    <t>31G97</t>
  </si>
  <si>
    <t>31N27</t>
  </si>
  <si>
    <t>31N26</t>
  </si>
  <si>
    <t>31N28</t>
  </si>
  <si>
    <t>31N30</t>
  </si>
  <si>
    <t>31P41</t>
  </si>
  <si>
    <t>31P40</t>
  </si>
  <si>
    <t>31P42</t>
  </si>
  <si>
    <t>31P44</t>
  </si>
  <si>
    <t>31R87</t>
  </si>
  <si>
    <t>31Y42</t>
  </si>
  <si>
    <t>32B10</t>
  </si>
  <si>
    <t>32B11</t>
  </si>
  <si>
    <t>32B29</t>
  </si>
  <si>
    <t>32B32</t>
  </si>
  <si>
    <t>32B81</t>
  </si>
  <si>
    <t>32B80</t>
  </si>
  <si>
    <t>32B85</t>
  </si>
  <si>
    <t>32D78</t>
  </si>
  <si>
    <t>32N73</t>
  </si>
  <si>
    <t>33F85</t>
  </si>
  <si>
    <t>32N89</t>
  </si>
  <si>
    <t>32R38</t>
  </si>
  <si>
    <t>33D47</t>
  </si>
  <si>
    <t>32T16</t>
  </si>
  <si>
    <t>32T22</t>
  </si>
  <si>
    <t>32T82</t>
  </si>
  <si>
    <t>32T84</t>
  </si>
  <si>
    <t>32T85</t>
  </si>
  <si>
    <t>32W86</t>
  </si>
  <si>
    <t>33A84</t>
  </si>
  <si>
    <t>33A82</t>
  </si>
  <si>
    <t>33A83</t>
  </si>
  <si>
    <t>33A88</t>
  </si>
  <si>
    <t>33B49</t>
  </si>
  <si>
    <t>33B54</t>
  </si>
  <si>
    <t>33D13</t>
  </si>
  <si>
    <t>33D49</t>
  </si>
  <si>
    <t>33F12</t>
  </si>
  <si>
    <t>33G58</t>
  </si>
  <si>
    <t>33G59</t>
  </si>
  <si>
    <t>33H25</t>
  </si>
  <si>
    <t>33H23</t>
  </si>
  <si>
    <t>33H26</t>
  </si>
  <si>
    <t>33H27</t>
  </si>
  <si>
    <t>33H82</t>
  </si>
  <si>
    <t>33H83</t>
  </si>
  <si>
    <t>33K36</t>
  </si>
  <si>
    <t>33K40</t>
  </si>
  <si>
    <t>33K42</t>
  </si>
  <si>
    <t>33K43</t>
  </si>
  <si>
    <t>33K44</t>
  </si>
  <si>
    <t>33M14</t>
  </si>
  <si>
    <t>33M16</t>
  </si>
  <si>
    <t>33M18</t>
  </si>
  <si>
    <t>33M54</t>
  </si>
  <si>
    <t>33M52</t>
  </si>
  <si>
    <t>33M53</t>
  </si>
  <si>
    <t>33M57</t>
  </si>
  <si>
    <t>33N09</t>
  </si>
  <si>
    <t>33N56</t>
  </si>
  <si>
    <t>33N58</t>
  </si>
  <si>
    <t>33R79</t>
  </si>
  <si>
    <t>33R81</t>
  </si>
  <si>
    <t>33T56</t>
  </si>
  <si>
    <t>33T54</t>
  </si>
  <si>
    <t>33T55</t>
  </si>
  <si>
    <t>33T57</t>
  </si>
  <si>
    <t>33T59</t>
  </si>
  <si>
    <t>Merschman</t>
  </si>
  <si>
    <t>Mobile number:</t>
  </si>
  <si>
    <t>Hughes</t>
  </si>
  <si>
    <t>TN</t>
  </si>
  <si>
    <t>Stewart</t>
  </si>
  <si>
    <t>WI</t>
  </si>
  <si>
    <t>8K339</t>
  </si>
  <si>
    <t>8N206</t>
  </si>
  <si>
    <t>830BT</t>
  </si>
  <si>
    <t>930RR/BT</t>
  </si>
  <si>
    <t>8R403</t>
  </si>
  <si>
    <t>7N352</t>
  </si>
  <si>
    <t>8N734</t>
  </si>
  <si>
    <t>7K456</t>
  </si>
  <si>
    <t>9461</t>
  </si>
  <si>
    <t>Yellow Dent</t>
  </si>
  <si>
    <t>VTRW/RR2</t>
  </si>
  <si>
    <t>RR2</t>
  </si>
  <si>
    <t>LL</t>
  </si>
  <si>
    <t>HXT/LL</t>
  </si>
  <si>
    <t>HXT/LL/RR2</t>
  </si>
  <si>
    <t>Unknown</t>
  </si>
  <si>
    <t>CB/LL/GT</t>
  </si>
  <si>
    <t>CB/LL/RW</t>
  </si>
  <si>
    <t>HOC</t>
  </si>
  <si>
    <t>HXRW/LL</t>
  </si>
  <si>
    <t>HXRW/LL/RR2</t>
  </si>
  <si>
    <t>3000GT</t>
  </si>
  <si>
    <t>Miller</t>
  </si>
  <si>
    <t>9507Bt</t>
  </si>
  <si>
    <t>9551GT/CB/LL</t>
  </si>
  <si>
    <t>GTCB/LL</t>
  </si>
  <si>
    <t>9574CB/LL</t>
  </si>
  <si>
    <t>9H12Bt/RR/RW</t>
  </si>
  <si>
    <t>9H15Bt</t>
  </si>
  <si>
    <t>9H16RR</t>
  </si>
  <si>
    <t>9H17Bt/RR</t>
  </si>
  <si>
    <t>9H19RR/RW</t>
  </si>
  <si>
    <t>9H60RR</t>
  </si>
  <si>
    <t>9H62Bt/RR</t>
  </si>
  <si>
    <t>9H73Bt/RR</t>
  </si>
  <si>
    <t>9H93Bt</t>
  </si>
  <si>
    <t>Gold Country</t>
  </si>
  <si>
    <t>100-07CBR</t>
  </si>
  <si>
    <t>100-07RR</t>
  </si>
  <si>
    <t>100-07VT3</t>
  </si>
  <si>
    <t>102-04CBR</t>
  </si>
  <si>
    <t>102-04CV</t>
  </si>
  <si>
    <t>102-04RR</t>
  </si>
  <si>
    <t>102-04VT3</t>
  </si>
  <si>
    <t>106-02CBR</t>
  </si>
  <si>
    <t>106-02RR</t>
  </si>
  <si>
    <t>106-02VT3</t>
  </si>
  <si>
    <t>107-01CBRCRW</t>
  </si>
  <si>
    <t>94-01CB</t>
  </si>
  <si>
    <t>94-01CBRCRW</t>
  </si>
  <si>
    <t>94-01CV</t>
  </si>
  <si>
    <t>94-01RCRW</t>
  </si>
  <si>
    <t>94-01RR</t>
  </si>
  <si>
    <t>94-04CBR</t>
  </si>
  <si>
    <t>94-04RR</t>
  </si>
  <si>
    <t>94-04VT3</t>
  </si>
  <si>
    <t>95-03CB</t>
  </si>
  <si>
    <t>95-03CBR</t>
  </si>
  <si>
    <t>96-08VT3</t>
  </si>
  <si>
    <t>Gateway</t>
  </si>
  <si>
    <t>1411</t>
  </si>
  <si>
    <t>1415</t>
  </si>
  <si>
    <t>1511</t>
  </si>
  <si>
    <t>1611</t>
  </si>
  <si>
    <t>1615</t>
  </si>
  <si>
    <t>1913</t>
  </si>
  <si>
    <t>2412</t>
  </si>
  <si>
    <t>2416</t>
  </si>
  <si>
    <t>2607</t>
  </si>
  <si>
    <t>2612</t>
  </si>
  <si>
    <t>3415</t>
  </si>
  <si>
    <t>3912</t>
  </si>
  <si>
    <t>9411</t>
  </si>
  <si>
    <t>9512</t>
  </si>
  <si>
    <t>Garst</t>
  </si>
  <si>
    <t>7551IT</t>
  </si>
  <si>
    <t>7745IT</t>
  </si>
  <si>
    <t>8230IT</t>
  </si>
  <si>
    <t>8313CB/LL</t>
  </si>
  <si>
    <t>8315IT</t>
  </si>
  <si>
    <t>8327IT</t>
  </si>
  <si>
    <t>8342GLS/IT</t>
  </si>
  <si>
    <t>8346LL</t>
  </si>
  <si>
    <t>8352GT</t>
  </si>
  <si>
    <t>8353CB/LL</t>
  </si>
  <si>
    <t>8380IT</t>
  </si>
  <si>
    <t>8381HX/LL/IT</t>
  </si>
  <si>
    <t>HXI/LL/CL</t>
  </si>
  <si>
    <t>8384CB/LL/RW</t>
  </si>
  <si>
    <t>8389CB/LL/RW</t>
  </si>
  <si>
    <t>8397CB/LL/RW</t>
  </si>
  <si>
    <t>8410LL</t>
  </si>
  <si>
    <t>8420IT</t>
  </si>
  <si>
    <t>8422GT</t>
  </si>
  <si>
    <t>8433RW</t>
  </si>
  <si>
    <t>8444IT</t>
  </si>
  <si>
    <t>8446CB/LL</t>
  </si>
  <si>
    <t>8449HX/LL</t>
  </si>
  <si>
    <t>8450IT</t>
  </si>
  <si>
    <t>8452CB/LL</t>
  </si>
  <si>
    <t>8456CB/LL</t>
  </si>
  <si>
    <t>8459RW</t>
  </si>
  <si>
    <t>8464IT</t>
  </si>
  <si>
    <t>8478CB/LL/GT</t>
  </si>
  <si>
    <t>8479GT/RW</t>
  </si>
  <si>
    <t>GT/RW</t>
  </si>
  <si>
    <t>8481IT</t>
  </si>
  <si>
    <t>8488IT</t>
  </si>
  <si>
    <t>8489GT</t>
  </si>
  <si>
    <t>8514HX/LL</t>
  </si>
  <si>
    <t>8518LL</t>
  </si>
  <si>
    <t>8523IT</t>
  </si>
  <si>
    <t>8541IT</t>
  </si>
  <si>
    <t>8554CB/LL</t>
  </si>
  <si>
    <t>8562CB/LL</t>
  </si>
  <si>
    <t>8568CB/LL</t>
  </si>
  <si>
    <t>8571CB/LL</t>
  </si>
  <si>
    <t>8573CB/LL/RW</t>
  </si>
  <si>
    <t>8578IT</t>
  </si>
  <si>
    <t>8579GT</t>
  </si>
  <si>
    <t>5416G3VT3</t>
  </si>
  <si>
    <t>5711Bt</t>
  </si>
  <si>
    <t>5711BtRR</t>
  </si>
  <si>
    <t>5711BtRW</t>
  </si>
  <si>
    <t>5711G3VT3</t>
  </si>
  <si>
    <t>6172G3VT3</t>
  </si>
  <si>
    <t>6172RR</t>
  </si>
  <si>
    <t>6255G3VT3</t>
  </si>
  <si>
    <t>6255RR</t>
  </si>
  <si>
    <t>6321Bt</t>
  </si>
  <si>
    <t>6321BtRW</t>
  </si>
  <si>
    <t>6321G3VT3</t>
  </si>
  <si>
    <t>6430G3VT3</t>
  </si>
  <si>
    <t>6430RR</t>
  </si>
  <si>
    <t>6576G3VT3</t>
  </si>
  <si>
    <t>Great Heart</t>
  </si>
  <si>
    <t>175</t>
  </si>
  <si>
    <t>101VT3</t>
  </si>
  <si>
    <t>101YGPL/RR2</t>
  </si>
  <si>
    <t>163VT3</t>
  </si>
  <si>
    <t>163YGCB/RR2</t>
  </si>
  <si>
    <t>182VT3</t>
  </si>
  <si>
    <t>182YGCB</t>
  </si>
  <si>
    <t>182YGPL</t>
  </si>
  <si>
    <t>182YGRW</t>
  </si>
  <si>
    <t>272HXI/LL</t>
  </si>
  <si>
    <t>272YGCB</t>
  </si>
  <si>
    <t>317VT3</t>
  </si>
  <si>
    <t>317YGCB</t>
  </si>
  <si>
    <t>317YGPL</t>
  </si>
  <si>
    <t>317YGRW</t>
  </si>
  <si>
    <t>389VT3</t>
  </si>
  <si>
    <t>389YGCB</t>
  </si>
  <si>
    <t>389YGPL</t>
  </si>
  <si>
    <t>389YGRW</t>
  </si>
  <si>
    <t>Golden Harvest</t>
  </si>
  <si>
    <t>8061CB/LL</t>
  </si>
  <si>
    <t>8062CB/LL/RW</t>
  </si>
  <si>
    <t>8064GT/CB/LL</t>
  </si>
  <si>
    <t>8210LL</t>
  </si>
  <si>
    <t>ASLL</t>
  </si>
  <si>
    <t>8211GT</t>
  </si>
  <si>
    <t>8212GT/CB/LL</t>
  </si>
  <si>
    <t>8254GT</t>
  </si>
  <si>
    <t>8255GT/CB/LL</t>
  </si>
  <si>
    <t>8318CB/LL</t>
  </si>
  <si>
    <t>8529CB/LL</t>
  </si>
  <si>
    <t>8531GT/CB/LL</t>
  </si>
  <si>
    <t>8532CB/LL/RW</t>
  </si>
  <si>
    <t>8665CB/LL</t>
  </si>
  <si>
    <t>8713CB/LL</t>
  </si>
  <si>
    <t>8815LL</t>
  </si>
  <si>
    <t>8818CB/LL/RW</t>
  </si>
  <si>
    <t>8822LL</t>
  </si>
  <si>
    <t>8838GT</t>
  </si>
  <si>
    <t>8852GT</t>
  </si>
  <si>
    <t>8937CB/LL</t>
  </si>
  <si>
    <t>8939CB/LL/RW</t>
  </si>
  <si>
    <t>CB/LLRW</t>
  </si>
  <si>
    <t>8952CB/LL</t>
  </si>
  <si>
    <t>8953CB/LL/RW</t>
  </si>
  <si>
    <t>SD</t>
  </si>
  <si>
    <t>Seed Rep Phone:</t>
  </si>
  <si>
    <t>Seed Rep Email:</t>
  </si>
  <si>
    <t>Silt</t>
  </si>
  <si>
    <t>Taylor</t>
  </si>
  <si>
    <t>Great Lakes</t>
  </si>
  <si>
    <t>2S62VT3</t>
  </si>
  <si>
    <t>5A01VT3</t>
  </si>
  <si>
    <t>5N51VT3</t>
  </si>
  <si>
    <t>5N52VT3</t>
  </si>
  <si>
    <t>2R693</t>
  </si>
  <si>
    <t>2R731</t>
  </si>
  <si>
    <t>2T699</t>
  </si>
  <si>
    <t>2T789</t>
  </si>
  <si>
    <t>2T832</t>
  </si>
  <si>
    <t>2V732</t>
  </si>
  <si>
    <t>2W587</t>
  </si>
  <si>
    <t>2W586</t>
  </si>
  <si>
    <t>2W705</t>
  </si>
  <si>
    <t>2W704</t>
  </si>
  <si>
    <t>2Y739</t>
  </si>
  <si>
    <t>4022VT3</t>
  </si>
  <si>
    <t>4250R</t>
  </si>
  <si>
    <t>4251RB</t>
  </si>
  <si>
    <t>4252VT3</t>
  </si>
  <si>
    <t>4511R</t>
  </si>
  <si>
    <t>4517VT3</t>
  </si>
  <si>
    <t>5220</t>
  </si>
  <si>
    <t>5224RB</t>
  </si>
  <si>
    <t>5225VT3</t>
  </si>
  <si>
    <t>7505CR</t>
  </si>
  <si>
    <t>721CRW/RR</t>
  </si>
  <si>
    <t>631CRW/RR</t>
  </si>
  <si>
    <t>5891CR</t>
  </si>
  <si>
    <t>5701CR</t>
  </si>
  <si>
    <t>364CRW/RR</t>
  </si>
  <si>
    <t>Pioneer</t>
  </si>
  <si>
    <t>32B83</t>
  </si>
  <si>
    <t>33D14</t>
  </si>
  <si>
    <t>33F88</t>
  </si>
  <si>
    <t>33H29</t>
  </si>
  <si>
    <t>33N12</t>
  </si>
  <si>
    <t>33N55</t>
  </si>
  <si>
    <t>33T58</t>
  </si>
  <si>
    <t>34A20</t>
  </si>
  <si>
    <t>34F97</t>
  </si>
  <si>
    <t>34M78</t>
  </si>
  <si>
    <t>34P94</t>
  </si>
  <si>
    <t>34R65</t>
  </si>
  <si>
    <t>35A34</t>
  </si>
  <si>
    <t>35D27</t>
  </si>
  <si>
    <t>35F44</t>
  </si>
  <si>
    <t>35H43</t>
  </si>
  <si>
    <t>36H56</t>
  </si>
  <si>
    <t>36V76</t>
  </si>
  <si>
    <t>36W69</t>
  </si>
  <si>
    <t>37Y14</t>
  </si>
  <si>
    <t>2505VT3</t>
  </si>
  <si>
    <t>2540</t>
  </si>
  <si>
    <t>2540BtRWRR</t>
  </si>
  <si>
    <t>2545BtRW</t>
  </si>
  <si>
    <t>2540BtRW</t>
  </si>
  <si>
    <t>2314RR/YGCB</t>
  </si>
  <si>
    <t>6314TS</t>
  </si>
  <si>
    <t>1015RR</t>
  </si>
  <si>
    <t>6015VT3</t>
  </si>
  <si>
    <t>2115RR/YGCB</t>
  </si>
  <si>
    <t>6517TS</t>
  </si>
  <si>
    <t>Icorn</t>
  </si>
  <si>
    <t>2540RWRR</t>
  </si>
  <si>
    <t>2540RW</t>
  </si>
  <si>
    <t>2605RR</t>
  </si>
  <si>
    <t>6722CBRWRR</t>
  </si>
  <si>
    <t>6733HXR</t>
  </si>
  <si>
    <t>6733RR</t>
  </si>
  <si>
    <t>4870</t>
  </si>
  <si>
    <t>4J63</t>
  </si>
  <si>
    <t>4K74</t>
  </si>
  <si>
    <t>4M16</t>
  </si>
  <si>
    <t>504WX</t>
  </si>
  <si>
    <t>5M17</t>
  </si>
  <si>
    <t>5N48</t>
  </si>
  <si>
    <t>649WX</t>
  </si>
  <si>
    <t>YGPL/RR</t>
  </si>
  <si>
    <t>6A27</t>
  </si>
  <si>
    <t>6C56</t>
  </si>
  <si>
    <t>798BW</t>
  </si>
  <si>
    <t>7D51</t>
  </si>
  <si>
    <t>8G23</t>
  </si>
  <si>
    <t>3456RB</t>
  </si>
  <si>
    <t>355RR/Bt</t>
  </si>
  <si>
    <t>355TS</t>
  </si>
  <si>
    <t>364</t>
  </si>
  <si>
    <t>364RR</t>
  </si>
  <si>
    <t>364RR/Bt</t>
  </si>
  <si>
    <t>364TS</t>
  </si>
  <si>
    <t>3688RB</t>
  </si>
  <si>
    <t>3688TS</t>
  </si>
  <si>
    <t>3688VT3</t>
  </si>
  <si>
    <t>3824RB</t>
  </si>
  <si>
    <t>3824TS</t>
  </si>
  <si>
    <t>388RR</t>
  </si>
  <si>
    <t>388TS</t>
  </si>
  <si>
    <t>3950TS</t>
  </si>
  <si>
    <t>401</t>
  </si>
  <si>
    <t>401Bt</t>
  </si>
  <si>
    <t>401RR/Bt</t>
  </si>
  <si>
    <t>401TS</t>
  </si>
  <si>
    <t>421RR</t>
  </si>
  <si>
    <t>421RR/Bt</t>
  </si>
  <si>
    <t>421TS</t>
  </si>
  <si>
    <t>421VT3</t>
  </si>
  <si>
    <t>441</t>
  </si>
  <si>
    <t>441Bt</t>
  </si>
  <si>
    <t>441RR</t>
  </si>
  <si>
    <t>4421RB</t>
  </si>
  <si>
    <t>4421RR</t>
  </si>
  <si>
    <t>4421TS</t>
  </si>
  <si>
    <t>4664RB</t>
  </si>
  <si>
    <t>4801TS</t>
  </si>
  <si>
    <t>4801VT3</t>
  </si>
  <si>
    <t>491RR</t>
  </si>
  <si>
    <t>491RR/Bt</t>
  </si>
  <si>
    <t>4924VT3</t>
  </si>
  <si>
    <t>5002RB</t>
  </si>
  <si>
    <t>5002VT3</t>
  </si>
  <si>
    <t>501CRW/Bt</t>
  </si>
  <si>
    <t>501RR/Bt</t>
  </si>
  <si>
    <t>503HX/LL</t>
  </si>
  <si>
    <t>503RR/Bt</t>
  </si>
  <si>
    <t>521RR/Bt</t>
  </si>
  <si>
    <t>5338RB</t>
  </si>
  <si>
    <t>5338VT3</t>
  </si>
  <si>
    <t>5403HX</t>
  </si>
  <si>
    <t>5403HXT</t>
  </si>
  <si>
    <t>563RR/Bt</t>
  </si>
  <si>
    <t>5701RR</t>
  </si>
  <si>
    <t>573RR</t>
  </si>
  <si>
    <t>5758RB</t>
  </si>
  <si>
    <t>579CL</t>
  </si>
  <si>
    <t>579HX/LL</t>
  </si>
  <si>
    <t>5891RR</t>
  </si>
  <si>
    <t>5905RR</t>
  </si>
  <si>
    <t>591RR</t>
  </si>
  <si>
    <t>591RR/Bt</t>
  </si>
  <si>
    <t>591VT3</t>
  </si>
  <si>
    <t>598</t>
  </si>
  <si>
    <t>599RR</t>
  </si>
  <si>
    <t>601Bt</t>
  </si>
  <si>
    <t>601RR/Bt</t>
  </si>
  <si>
    <t>6025RB</t>
  </si>
  <si>
    <t>6025TS</t>
  </si>
  <si>
    <t>6069AS3/GT</t>
  </si>
  <si>
    <t>6120RB</t>
  </si>
  <si>
    <t>613</t>
  </si>
  <si>
    <t>6291VT3</t>
  </si>
  <si>
    <t>631</t>
  </si>
  <si>
    <t>631RR</t>
  </si>
  <si>
    <t>6343RB</t>
  </si>
  <si>
    <t>6425VT3</t>
  </si>
  <si>
    <t>6431VT3</t>
  </si>
  <si>
    <t>643RR/Bt</t>
  </si>
  <si>
    <t>6440RB</t>
  </si>
  <si>
    <t>6440TS</t>
  </si>
  <si>
    <t>645RR/Bt</t>
  </si>
  <si>
    <t>6463VT3</t>
  </si>
  <si>
    <t>6550RR</t>
  </si>
  <si>
    <t>663</t>
  </si>
  <si>
    <t>663RR</t>
  </si>
  <si>
    <t>663RR/Bt</t>
  </si>
  <si>
    <t>663VT3</t>
  </si>
  <si>
    <t>6725VT3</t>
  </si>
  <si>
    <t>678</t>
  </si>
  <si>
    <t>678CL</t>
  </si>
  <si>
    <t>678RR</t>
  </si>
  <si>
    <t>678RR/Bt</t>
  </si>
  <si>
    <t>6798RH</t>
  </si>
  <si>
    <t>6818RB</t>
  </si>
  <si>
    <t>6818RR</t>
  </si>
  <si>
    <t>6818VT3</t>
  </si>
  <si>
    <t>6831HXT</t>
  </si>
  <si>
    <t>6831RH</t>
  </si>
  <si>
    <t>6831RR</t>
  </si>
  <si>
    <t>685</t>
  </si>
  <si>
    <t>685HX/LL</t>
  </si>
  <si>
    <t>6886RB</t>
  </si>
  <si>
    <t>6886TS</t>
  </si>
  <si>
    <t>691</t>
  </si>
  <si>
    <t>691CL</t>
  </si>
  <si>
    <t>691RR</t>
  </si>
  <si>
    <t>693HX/LL/CL</t>
  </si>
  <si>
    <t>6992RB</t>
  </si>
  <si>
    <t>6998HXT</t>
  </si>
  <si>
    <t>7050RB</t>
  </si>
  <si>
    <t>721RR/Bt</t>
  </si>
  <si>
    <t>721TS</t>
  </si>
  <si>
    <t>731HX/LL</t>
  </si>
  <si>
    <t>751RR</t>
  </si>
  <si>
    <t>751RR/Bt</t>
  </si>
  <si>
    <t>7558RB</t>
  </si>
  <si>
    <t>780RR/Bt</t>
  </si>
  <si>
    <t>799RB</t>
  </si>
  <si>
    <t>799RR</t>
  </si>
  <si>
    <t>818</t>
  </si>
  <si>
    <t>818Bt</t>
  </si>
  <si>
    <t>818RR</t>
  </si>
  <si>
    <t>8221RB</t>
  </si>
  <si>
    <t>823CL</t>
  </si>
  <si>
    <t>823HX/LL</t>
  </si>
  <si>
    <t>827</t>
  </si>
  <si>
    <t>827RR</t>
  </si>
  <si>
    <t>851RR</t>
  </si>
  <si>
    <t>851RR/Bt</t>
  </si>
  <si>
    <t>851TS</t>
  </si>
  <si>
    <t>1702</t>
  </si>
  <si>
    <t>1803</t>
  </si>
  <si>
    <t>2119</t>
  </si>
  <si>
    <t>4355</t>
  </si>
  <si>
    <t>4727VT3</t>
  </si>
  <si>
    <t>4724R</t>
  </si>
  <si>
    <t>4799VT3</t>
  </si>
  <si>
    <t>4826VT3</t>
  </si>
  <si>
    <t>4846T</t>
  </si>
  <si>
    <t>4950</t>
  </si>
  <si>
    <t>4960</t>
  </si>
  <si>
    <t>4980</t>
  </si>
  <si>
    <t>4984T</t>
  </si>
  <si>
    <t>5060</t>
  </si>
  <si>
    <t>5551R</t>
  </si>
  <si>
    <t>5553VT3</t>
  </si>
  <si>
    <t>6009</t>
  </si>
  <si>
    <t>9009</t>
  </si>
  <si>
    <t>48-37</t>
  </si>
  <si>
    <t>50-66</t>
  </si>
  <si>
    <t>52-59 w/o SI</t>
  </si>
  <si>
    <t>53-41</t>
  </si>
  <si>
    <t>54-16</t>
  </si>
  <si>
    <t>55-64</t>
  </si>
  <si>
    <t>57-66</t>
  </si>
  <si>
    <t>59-64</t>
  </si>
  <si>
    <t>60-51</t>
  </si>
  <si>
    <t>62-54</t>
  </si>
  <si>
    <t>65-63</t>
  </si>
  <si>
    <t>68-06</t>
  </si>
  <si>
    <t>8T416</t>
  </si>
  <si>
    <t>58SV3</t>
  </si>
  <si>
    <t>60AV3</t>
  </si>
  <si>
    <t>61AV3</t>
  </si>
  <si>
    <t>62JV3</t>
  </si>
  <si>
    <t>65A00</t>
  </si>
  <si>
    <t>7369</t>
  </si>
  <si>
    <t>8246</t>
  </si>
  <si>
    <t>8288</t>
  </si>
  <si>
    <t>8329</t>
  </si>
  <si>
    <t>8348</t>
  </si>
  <si>
    <t>8371</t>
  </si>
  <si>
    <t>8424</t>
  </si>
  <si>
    <t>8442</t>
  </si>
  <si>
    <t>8445</t>
  </si>
  <si>
    <t>8461</t>
  </si>
  <si>
    <t>8545</t>
  </si>
  <si>
    <t>6394Bt</t>
  </si>
  <si>
    <t>6394BtRR</t>
  </si>
  <si>
    <t>6394BtRW</t>
  </si>
  <si>
    <t>6394VT3</t>
  </si>
  <si>
    <t>6395Bt</t>
  </si>
  <si>
    <t>6395BtCL</t>
  </si>
  <si>
    <t>6395BtRR</t>
  </si>
  <si>
    <t>6395BtRW</t>
  </si>
  <si>
    <t>6395BtRWCL</t>
  </si>
  <si>
    <t>YGPL/CL</t>
  </si>
  <si>
    <t>6395BtRWRR</t>
  </si>
  <si>
    <t>6395CL</t>
  </si>
  <si>
    <t>6395LL</t>
  </si>
  <si>
    <t>6395NonGMO</t>
  </si>
  <si>
    <t>6395RR</t>
  </si>
  <si>
    <t>6395RW</t>
  </si>
  <si>
    <t>6395RWRR</t>
  </si>
  <si>
    <t>6399VT3</t>
  </si>
  <si>
    <t>6444RWRR</t>
  </si>
  <si>
    <t>6457BtCL</t>
  </si>
  <si>
    <t>6457BtRR</t>
  </si>
  <si>
    <t>6457CL</t>
  </si>
  <si>
    <t>6457NonGMO</t>
  </si>
  <si>
    <t>6457RR</t>
  </si>
  <si>
    <t>6457VT3</t>
  </si>
  <si>
    <t>6459BtRR</t>
  </si>
  <si>
    <t>6459RR</t>
  </si>
  <si>
    <t>6459VT3</t>
  </si>
  <si>
    <t>6464VT3</t>
  </si>
  <si>
    <t>6467BtRR</t>
  </si>
  <si>
    <t>6467BtRWCL</t>
  </si>
  <si>
    <t>6467NonGMO</t>
  </si>
  <si>
    <t>6467RR</t>
  </si>
  <si>
    <t>6474Bt</t>
  </si>
  <si>
    <t>6474BtCL</t>
  </si>
  <si>
    <t>6474BtRR</t>
  </si>
  <si>
    <t>6474BtRW</t>
  </si>
  <si>
    <t>6474BtRWCL</t>
  </si>
  <si>
    <t>6474BtRWRR</t>
  </si>
  <si>
    <t>6474CL</t>
  </si>
  <si>
    <t>6474NonGMO</t>
  </si>
  <si>
    <t>6474RR</t>
  </si>
  <si>
    <t>6474RWRR</t>
  </si>
  <si>
    <t>6474VT3</t>
  </si>
  <si>
    <t>6477NonGMO</t>
  </si>
  <si>
    <t>6477RR</t>
  </si>
  <si>
    <t>6479BtRR</t>
  </si>
  <si>
    <t>6479VT3</t>
  </si>
  <si>
    <t>6490BtCL</t>
  </si>
  <si>
    <t>6490CL</t>
  </si>
  <si>
    <t>6490NonGMO</t>
  </si>
  <si>
    <t>6490RR</t>
  </si>
  <si>
    <t>6497RR</t>
  </si>
  <si>
    <t>6497VTRR2</t>
  </si>
  <si>
    <t>6503RR</t>
  </si>
  <si>
    <t>6522BtCL</t>
  </si>
  <si>
    <t>6522BtRR</t>
  </si>
  <si>
    <t>6522NonGMO</t>
  </si>
  <si>
    <t>6522RR</t>
  </si>
  <si>
    <t>6585BtCL</t>
  </si>
  <si>
    <t>6585BtRR</t>
  </si>
  <si>
    <t>6585NonGMO</t>
  </si>
  <si>
    <t>6585RR</t>
  </si>
  <si>
    <t>6594Bt</t>
  </si>
  <si>
    <t>6594BtRR</t>
  </si>
  <si>
    <t>6594BtRWRR</t>
  </si>
  <si>
    <t>6594VT3</t>
  </si>
  <si>
    <t>6596HXLL</t>
  </si>
  <si>
    <t>6596HXTLL</t>
  </si>
  <si>
    <t>6617CL</t>
  </si>
  <si>
    <t>6617NonGMO</t>
  </si>
  <si>
    <t>6622HXLL</t>
  </si>
  <si>
    <t>7T231</t>
  </si>
  <si>
    <t>7T630</t>
  </si>
  <si>
    <t>8T266</t>
  </si>
  <si>
    <t>8T339</t>
  </si>
  <si>
    <t>4847</t>
  </si>
  <si>
    <t>6067</t>
  </si>
  <si>
    <t>6098</t>
  </si>
  <si>
    <t>6178</t>
  </si>
  <si>
    <t>452T</t>
  </si>
  <si>
    <t>477T</t>
  </si>
  <si>
    <t>482HL</t>
  </si>
  <si>
    <t>491B</t>
  </si>
  <si>
    <t>492S</t>
  </si>
  <si>
    <t>494T</t>
  </si>
  <si>
    <t>565XL</t>
  </si>
  <si>
    <t>571R</t>
  </si>
  <si>
    <t>573T</t>
  </si>
  <si>
    <t>5252VT3</t>
  </si>
  <si>
    <t>5357VT3</t>
  </si>
  <si>
    <t>5386BD</t>
  </si>
  <si>
    <t>5387VT3</t>
  </si>
  <si>
    <t>5450R</t>
  </si>
  <si>
    <t>NK</t>
  </si>
  <si>
    <t>35C-CB/LL</t>
  </si>
  <si>
    <t>35C-GT</t>
  </si>
  <si>
    <t>36-T3</t>
  </si>
  <si>
    <t>37D-GT</t>
  </si>
  <si>
    <t>40T-3000GT</t>
  </si>
  <si>
    <t>40T-CB/LL/RW</t>
  </si>
  <si>
    <t>40T-GT/CB/LL</t>
  </si>
  <si>
    <t>45-A5</t>
  </si>
  <si>
    <t>45-A6</t>
  </si>
  <si>
    <t>45A-GT</t>
  </si>
  <si>
    <t>45A-GT/CB/LL</t>
  </si>
  <si>
    <t>45A-LL</t>
  </si>
  <si>
    <t>48G-CB/LL</t>
  </si>
  <si>
    <t>48G-CB/LL/RW</t>
  </si>
  <si>
    <t>48G-GT</t>
  </si>
  <si>
    <t>51-T6</t>
  </si>
  <si>
    <t>51T-GT/CB/LL</t>
  </si>
  <si>
    <t>33V15</t>
  </si>
  <si>
    <t>33V14</t>
  </si>
  <si>
    <t>33V16</t>
  </si>
  <si>
    <t>33V62</t>
  </si>
  <si>
    <t>33W80</t>
  </si>
  <si>
    <t>33W84</t>
  </si>
  <si>
    <t>33Y74</t>
  </si>
  <si>
    <t>33Z74</t>
  </si>
  <si>
    <t>34A15</t>
  </si>
  <si>
    <t>34A11</t>
  </si>
  <si>
    <t>34A12</t>
  </si>
  <si>
    <t>34A14</t>
  </si>
  <si>
    <t>34A16</t>
  </si>
  <si>
    <t>34A17</t>
  </si>
  <si>
    <t>34A18</t>
  </si>
  <si>
    <t>34A85</t>
  </si>
  <si>
    <t>34A89</t>
  </si>
  <si>
    <t>34B38</t>
  </si>
  <si>
    <t>34B41</t>
  </si>
  <si>
    <t>34B94</t>
  </si>
  <si>
    <t>34B96</t>
  </si>
  <si>
    <t>34B99</t>
  </si>
  <si>
    <t>34D71</t>
  </si>
  <si>
    <t>34D68</t>
  </si>
  <si>
    <t>34D73</t>
  </si>
  <si>
    <t>34F07</t>
  </si>
  <si>
    <t>34F29</t>
  </si>
  <si>
    <t>34F96</t>
  </si>
  <si>
    <t>34F94</t>
  </si>
  <si>
    <t>34H33</t>
  </si>
  <si>
    <t>34K77</t>
  </si>
  <si>
    <t>34K78</t>
  </si>
  <si>
    <t>34N43</t>
  </si>
  <si>
    <t>34N42</t>
  </si>
  <si>
    <t>34N45</t>
  </si>
  <si>
    <t>34N62</t>
  </si>
  <si>
    <t>34P88</t>
  </si>
  <si>
    <t>34P87</t>
  </si>
  <si>
    <t>34P89</t>
  </si>
  <si>
    <t>34P91</t>
  </si>
  <si>
    <t>34R67</t>
  </si>
  <si>
    <t>34Y02</t>
  </si>
  <si>
    <t>34Y01</t>
  </si>
  <si>
    <t>34Y03</t>
  </si>
  <si>
    <t>35A30</t>
  </si>
  <si>
    <t>35A29</t>
  </si>
  <si>
    <t>35A31</t>
  </si>
  <si>
    <t>35A32</t>
  </si>
  <si>
    <t>35A35</t>
  </si>
  <si>
    <t>35D24</t>
  </si>
  <si>
    <t>35D26</t>
  </si>
  <si>
    <t>35F38</t>
  </si>
  <si>
    <t>35F36</t>
  </si>
  <si>
    <t>35F37</t>
  </si>
  <si>
    <t>35F40</t>
  </si>
  <si>
    <t>35H40</t>
  </si>
  <si>
    <t>35H42</t>
  </si>
  <si>
    <t>35K01</t>
  </si>
  <si>
    <t>35K03</t>
  </si>
  <si>
    <t>35K04</t>
  </si>
  <si>
    <t>35K33</t>
  </si>
  <si>
    <t>35P10</t>
  </si>
  <si>
    <t>35P17</t>
  </si>
  <si>
    <t>35P80</t>
  </si>
  <si>
    <t>35T06</t>
  </si>
  <si>
    <t>35T05</t>
  </si>
  <si>
    <t>35T08</t>
  </si>
  <si>
    <t>35Y55</t>
  </si>
  <si>
    <t>35Y67</t>
  </si>
  <si>
    <t>36B08</t>
  </si>
  <si>
    <t>36B05</t>
  </si>
  <si>
    <t>36B06</t>
  </si>
  <si>
    <t>36H54</t>
  </si>
  <si>
    <t>36K66</t>
  </si>
  <si>
    <t>36K69</t>
  </si>
  <si>
    <t>36V51</t>
  </si>
  <si>
    <t>36V53</t>
  </si>
  <si>
    <t>36V75</t>
  </si>
  <si>
    <t>36W66</t>
  </si>
  <si>
    <t>36W65</t>
  </si>
  <si>
    <t>36W67</t>
  </si>
  <si>
    <t>Cornelius</t>
  </si>
  <si>
    <t>8H78Bt/RR/RW</t>
  </si>
  <si>
    <t>8H79RR</t>
  </si>
  <si>
    <t>9014GT/CB/LL</t>
  </si>
  <si>
    <t>9043LL</t>
  </si>
  <si>
    <t>9098GT/CB/LL</t>
  </si>
  <si>
    <t>9127CB/LL</t>
  </si>
  <si>
    <t>9143CB/LL/RW</t>
  </si>
  <si>
    <t>9145 3000GT</t>
  </si>
  <si>
    <t>9173CB/LL</t>
  </si>
  <si>
    <t>9190Hx/LL</t>
  </si>
  <si>
    <t>9205Hx/LL</t>
  </si>
  <si>
    <t>9234CL</t>
  </si>
  <si>
    <t>9323Hx/LL</t>
  </si>
  <si>
    <t>9392CB/LL</t>
  </si>
  <si>
    <t>9414CB/LL</t>
  </si>
  <si>
    <t>8H11RR/RW</t>
  </si>
  <si>
    <t>8H14Bt/RR</t>
  </si>
  <si>
    <t>8H15RW</t>
  </si>
  <si>
    <t>ASRW</t>
  </si>
  <si>
    <t>8H20RW</t>
  </si>
  <si>
    <t>8H21RR</t>
  </si>
  <si>
    <t>8H22Bt/RW</t>
  </si>
  <si>
    <t>8H23Bt</t>
  </si>
  <si>
    <t>8H24RR/RW</t>
  </si>
  <si>
    <t>8H25Bt/RW</t>
  </si>
  <si>
    <t>8610CB/LL/RW</t>
  </si>
  <si>
    <t>8624HX/LL</t>
  </si>
  <si>
    <t>8634GT</t>
  </si>
  <si>
    <t>8640IT</t>
  </si>
  <si>
    <t>8641CB/LL/RW</t>
  </si>
  <si>
    <t>8676IT</t>
  </si>
  <si>
    <t>8677GT</t>
  </si>
  <si>
    <t>8687HX/LL/IT</t>
  </si>
  <si>
    <t>8688GT</t>
  </si>
  <si>
    <t>8689IT</t>
  </si>
  <si>
    <t>Pannar</t>
  </si>
  <si>
    <t>5177VT3</t>
  </si>
  <si>
    <t>5444VT3</t>
  </si>
  <si>
    <t>7K285</t>
  </si>
  <si>
    <t>8K266</t>
  </si>
  <si>
    <t>7R848</t>
  </si>
  <si>
    <t>8R439</t>
  </si>
  <si>
    <t>518</t>
  </si>
  <si>
    <t>588</t>
  </si>
  <si>
    <t>602</t>
  </si>
  <si>
    <t>Specialty</t>
  </si>
  <si>
    <t>Southern States</t>
  </si>
  <si>
    <t>686VT3</t>
  </si>
  <si>
    <t>731CL</t>
  </si>
  <si>
    <t>Sieben</t>
  </si>
  <si>
    <t>5132S</t>
  </si>
  <si>
    <t>5152R</t>
  </si>
  <si>
    <t>IN</t>
  </si>
  <si>
    <t>Pfister</t>
  </si>
  <si>
    <t>Crows</t>
  </si>
  <si>
    <t>2123VT3</t>
  </si>
  <si>
    <t>1481S</t>
  </si>
  <si>
    <t>1505R</t>
  </si>
  <si>
    <t>1507S</t>
  </si>
  <si>
    <t>1615S</t>
  </si>
  <si>
    <t>4617VT3</t>
  </si>
  <si>
    <t>1681R</t>
  </si>
  <si>
    <t>1685VT3</t>
  </si>
  <si>
    <t>1683S</t>
  </si>
  <si>
    <t>1698R</t>
  </si>
  <si>
    <t>1699T</t>
  </si>
  <si>
    <t>1701T</t>
  </si>
  <si>
    <t>1703B</t>
  </si>
  <si>
    <t>1722R</t>
  </si>
  <si>
    <t>1725VT3</t>
  </si>
  <si>
    <t>1805B</t>
  </si>
  <si>
    <t>1807VT3</t>
  </si>
  <si>
    <t>1835VT3</t>
  </si>
  <si>
    <t>2110B</t>
  </si>
  <si>
    <t>2117T</t>
  </si>
  <si>
    <t>2116S</t>
  </si>
  <si>
    <t>2120R</t>
  </si>
  <si>
    <t>2121S</t>
  </si>
  <si>
    <t>2122T</t>
  </si>
  <si>
    <t>2138T</t>
  </si>
  <si>
    <t>2155VT3</t>
  </si>
  <si>
    <t>3626VT3</t>
  </si>
  <si>
    <t>3701B</t>
  </si>
  <si>
    <t>7593R</t>
  </si>
  <si>
    <t>3843B</t>
  </si>
  <si>
    <t>3848VT3</t>
  </si>
  <si>
    <t>3844R</t>
  </si>
  <si>
    <t>3845S</t>
  </si>
  <si>
    <t>3846T</t>
  </si>
  <si>
    <t>3933B</t>
  </si>
  <si>
    <t>3935T</t>
  </si>
  <si>
    <t>3934S</t>
  </si>
  <si>
    <t>3T726</t>
  </si>
  <si>
    <t>4221R</t>
  </si>
  <si>
    <t>4224VT3</t>
  </si>
  <si>
    <t>4222S</t>
  </si>
  <si>
    <t>4223T</t>
  </si>
  <si>
    <t>4301R</t>
  </si>
  <si>
    <t>4305VT3</t>
  </si>
  <si>
    <t>4304X</t>
  </si>
  <si>
    <t>4351R</t>
  </si>
  <si>
    <t>4352S</t>
  </si>
  <si>
    <t>9721VT3</t>
  </si>
  <si>
    <t>9720VT3</t>
  </si>
  <si>
    <t>9724HX</t>
  </si>
  <si>
    <t>Steyer Seeds</t>
  </si>
  <si>
    <t>6333VT3</t>
  </si>
  <si>
    <t>6993VT3</t>
  </si>
  <si>
    <t>563CRW/Bt</t>
  </si>
  <si>
    <t>6992PL</t>
  </si>
  <si>
    <t>6440PL</t>
  </si>
  <si>
    <t>6986TS</t>
  </si>
  <si>
    <t>630TS</t>
  </si>
  <si>
    <t>601TS</t>
  </si>
  <si>
    <t>4664TS</t>
  </si>
  <si>
    <t>818TS</t>
  </si>
  <si>
    <t>751TS</t>
  </si>
  <si>
    <t>6831TS</t>
  </si>
  <si>
    <t>6818TS</t>
  </si>
  <si>
    <t>663TS</t>
  </si>
  <si>
    <t>645TS</t>
  </si>
  <si>
    <t>6343TS</t>
  </si>
  <si>
    <t>631TS</t>
  </si>
  <si>
    <t>6120TS</t>
  </si>
  <si>
    <t>591TS</t>
  </si>
  <si>
    <t>5758TS</t>
  </si>
  <si>
    <t>566TS</t>
  </si>
  <si>
    <t>563TS</t>
  </si>
  <si>
    <t>5338TS</t>
  </si>
  <si>
    <t>521TS</t>
  </si>
  <si>
    <t>501TS</t>
  </si>
  <si>
    <t>509A-2</t>
  </si>
  <si>
    <t>314A-10</t>
  </si>
  <si>
    <t>804C-10</t>
  </si>
  <si>
    <t>806B-10</t>
  </si>
  <si>
    <t>Triumph</t>
  </si>
  <si>
    <t>1109VT3</t>
  </si>
  <si>
    <t>Trisler</t>
  </si>
  <si>
    <t>ZONE</t>
  </si>
  <si>
    <t>IA</t>
  </si>
  <si>
    <t>DeKalb</t>
  </si>
  <si>
    <t>Select</t>
  </si>
  <si>
    <t>3P616</t>
  </si>
  <si>
    <t>3P703</t>
  </si>
  <si>
    <t>3P913</t>
  </si>
  <si>
    <t>3T009</t>
  </si>
  <si>
    <t>3T098</t>
  </si>
  <si>
    <t>3T099</t>
  </si>
  <si>
    <t>3T213</t>
  </si>
  <si>
    <t>3T303</t>
  </si>
  <si>
    <t>3T310</t>
  </si>
  <si>
    <t>3T393</t>
  </si>
  <si>
    <t>3T405</t>
  </si>
  <si>
    <t>3T409</t>
  </si>
  <si>
    <t>3T808</t>
  </si>
  <si>
    <t>3U313</t>
  </si>
  <si>
    <t>5B887</t>
  </si>
  <si>
    <t>GT/CB/LL</t>
  </si>
  <si>
    <t>5N909</t>
  </si>
  <si>
    <t>GT/CB/LL/RR</t>
  </si>
  <si>
    <t>A6056</t>
  </si>
  <si>
    <t>A6061</t>
  </si>
  <si>
    <t>A606T</t>
  </si>
  <si>
    <t>A6233</t>
  </si>
  <si>
    <t>A6841</t>
  </si>
  <si>
    <t>A6846</t>
  </si>
  <si>
    <t>A684T</t>
  </si>
  <si>
    <t>NC+</t>
  </si>
  <si>
    <t>4447RBD</t>
  </si>
  <si>
    <t>4948RBD</t>
  </si>
  <si>
    <t>5221R</t>
  </si>
  <si>
    <t>5223RBD</t>
  </si>
  <si>
    <t>5451RB</t>
  </si>
  <si>
    <t>5453VT3</t>
  </si>
  <si>
    <t>6125RBD</t>
  </si>
  <si>
    <t>Mycogen</t>
  </si>
  <si>
    <t>2A498</t>
  </si>
  <si>
    <t>2A496</t>
  </si>
  <si>
    <t>2A517</t>
  </si>
  <si>
    <t>2R570</t>
  </si>
  <si>
    <t>2R572</t>
  </si>
  <si>
    <t>2R577</t>
  </si>
  <si>
    <t>2C591</t>
  </si>
  <si>
    <t>2C593</t>
  </si>
  <si>
    <t>2C596</t>
  </si>
  <si>
    <t>2C598</t>
  </si>
  <si>
    <t>2J665</t>
  </si>
  <si>
    <t>2J668</t>
  </si>
  <si>
    <t>2J669</t>
  </si>
  <si>
    <t>2D673</t>
  </si>
  <si>
    <t>2D653</t>
  </si>
  <si>
    <t>2D663</t>
  </si>
  <si>
    <t>2K717</t>
  </si>
  <si>
    <t>2K718</t>
  </si>
  <si>
    <t>2C727</t>
  </si>
  <si>
    <t>2C725</t>
  </si>
  <si>
    <t>2Y737</t>
  </si>
  <si>
    <t>2G779</t>
  </si>
  <si>
    <t>2M746</t>
  </si>
  <si>
    <t>2M744</t>
  </si>
  <si>
    <t>2M747</t>
  </si>
  <si>
    <t>2M748</t>
  </si>
  <si>
    <t>2M749</t>
  </si>
  <si>
    <t>2M750</t>
  </si>
  <si>
    <t>2T780</t>
  </si>
  <si>
    <t>2T777</t>
  </si>
  <si>
    <t>2T783</t>
  </si>
  <si>
    <t>2T787</t>
  </si>
  <si>
    <t>2H790</t>
  </si>
  <si>
    <t>2T804</t>
  </si>
  <si>
    <t>2T807</t>
  </si>
  <si>
    <t>2M797</t>
  </si>
  <si>
    <t>2W814</t>
  </si>
  <si>
    <t>2T826</t>
  </si>
  <si>
    <t>2T828</t>
  </si>
  <si>
    <t>MWS</t>
  </si>
  <si>
    <t>Mustang</t>
  </si>
  <si>
    <t>4005</t>
  </si>
  <si>
    <t>4105</t>
  </si>
  <si>
    <t>6622NonGMO</t>
  </si>
  <si>
    <t>% Roots Lodged</t>
  </si>
  <si>
    <t>% Stalks Lodged</t>
  </si>
  <si>
    <t>% ROOTS LODGED</t>
  </si>
  <si>
    <t>% STALKS LODGED</t>
  </si>
  <si>
    <t xml:space="preserve">Zip Code: </t>
  </si>
  <si>
    <t>6650RRYGPL</t>
  </si>
  <si>
    <t>6664RRBT</t>
  </si>
  <si>
    <t>6681RRBT</t>
  </si>
  <si>
    <t>6820VT3</t>
  </si>
  <si>
    <t>6825VT3</t>
  </si>
  <si>
    <t>NonGMO</t>
  </si>
  <si>
    <t>6439VT3</t>
  </si>
  <si>
    <t>6489VT3</t>
  </si>
  <si>
    <t>6533VT3</t>
  </si>
  <si>
    <t>6597BtRWRR</t>
  </si>
  <si>
    <t>6632BtCL</t>
  </si>
  <si>
    <t>6632VT3</t>
  </si>
  <si>
    <t>AgVenture</t>
  </si>
  <si>
    <t>6518VBW</t>
  </si>
  <si>
    <t>6890YPRR</t>
  </si>
  <si>
    <t>699CB</t>
  </si>
  <si>
    <t>699CBRW</t>
  </si>
  <si>
    <t>700</t>
  </si>
  <si>
    <t>700CBRW</t>
  </si>
  <si>
    <t>7102R2RW</t>
  </si>
  <si>
    <t>7265R2RW</t>
  </si>
  <si>
    <t>7313</t>
  </si>
  <si>
    <t>7314R2</t>
  </si>
  <si>
    <t>7400R2</t>
  </si>
  <si>
    <t>7401R2CB</t>
  </si>
  <si>
    <t>7516YPRR</t>
  </si>
  <si>
    <t>7537YPRR</t>
  </si>
  <si>
    <t>7597V3R</t>
  </si>
  <si>
    <t>7612R2</t>
  </si>
  <si>
    <t>7643CBRW</t>
  </si>
  <si>
    <t>7644YPRR</t>
  </si>
  <si>
    <t>7728LL</t>
  </si>
  <si>
    <t>777</t>
  </si>
  <si>
    <t>777CB</t>
  </si>
  <si>
    <t>777CBRW</t>
  </si>
  <si>
    <t>783</t>
  </si>
  <si>
    <t>7835VBW</t>
  </si>
  <si>
    <t>783CBRW</t>
  </si>
  <si>
    <t>7877VBW</t>
  </si>
  <si>
    <t>7877YPRR</t>
  </si>
  <si>
    <t>7898VBW</t>
  </si>
  <si>
    <t>8034CB</t>
  </si>
  <si>
    <t>8034CBRW</t>
  </si>
  <si>
    <t>8036R2CB</t>
  </si>
  <si>
    <t>8036R2RW</t>
  </si>
  <si>
    <t>8036V3R</t>
  </si>
  <si>
    <t>8073VBW</t>
  </si>
  <si>
    <t>8084VBW</t>
  </si>
  <si>
    <t>8084YPRR</t>
  </si>
  <si>
    <t>8108R2</t>
  </si>
  <si>
    <t>8109VBW</t>
  </si>
  <si>
    <t>8210</t>
  </si>
  <si>
    <t>8249VBW</t>
  </si>
  <si>
    <t>8442VBW</t>
  </si>
  <si>
    <t>8513R2RW</t>
  </si>
  <si>
    <t>9146VBW</t>
  </si>
  <si>
    <t>5135HXR</t>
  </si>
  <si>
    <t>5135RR</t>
  </si>
  <si>
    <t>5244CBRWRR</t>
  </si>
  <si>
    <t>5316HXR</t>
  </si>
  <si>
    <t>5335HXR</t>
  </si>
  <si>
    <t>5608RR</t>
  </si>
  <si>
    <t>5608VT3</t>
  </si>
  <si>
    <t>5616CBRWRR</t>
  </si>
  <si>
    <t>5676RR</t>
  </si>
  <si>
    <t>5716A3</t>
  </si>
  <si>
    <t>5722HXR</t>
  </si>
  <si>
    <t>5779VT3</t>
  </si>
  <si>
    <t>5784RR</t>
  </si>
  <si>
    <t>589BL</t>
  </si>
  <si>
    <t>590</t>
  </si>
  <si>
    <t>591L</t>
  </si>
  <si>
    <t>616VT3</t>
  </si>
  <si>
    <t># OF ROWS</t>
  </si>
  <si>
    <t>$/A</t>
  </si>
  <si>
    <t>ROW LENGTH</t>
  </si>
  <si>
    <t>547T</t>
  </si>
  <si>
    <t>5557VT3</t>
  </si>
  <si>
    <t>5566</t>
  </si>
  <si>
    <t>5827VT3</t>
  </si>
  <si>
    <t>5833GT</t>
  </si>
  <si>
    <t>2633</t>
  </si>
  <si>
    <t>2643</t>
  </si>
  <si>
    <t>4373RRBtCRW</t>
  </si>
  <si>
    <t>9311Hx</t>
  </si>
  <si>
    <t>Bt651</t>
  </si>
  <si>
    <t>Bt710</t>
  </si>
  <si>
    <t>109.5VT3</t>
  </si>
  <si>
    <t>109.VT9</t>
  </si>
  <si>
    <t>111.VT9</t>
  </si>
  <si>
    <t>210</t>
  </si>
  <si>
    <t>499</t>
  </si>
  <si>
    <t>5006YGCB</t>
  </si>
  <si>
    <t>5111YGCB</t>
  </si>
  <si>
    <t>5114YGCB</t>
  </si>
  <si>
    <t>5210YGCB</t>
  </si>
  <si>
    <t>5212YGCB</t>
  </si>
  <si>
    <t>5313YGCB</t>
  </si>
  <si>
    <t>5504YGCB</t>
  </si>
  <si>
    <t>5514YGCB</t>
  </si>
  <si>
    <t>491TS</t>
  </si>
  <si>
    <t>751VT3</t>
  </si>
  <si>
    <t>851VT3</t>
  </si>
  <si>
    <t>8221VT3</t>
  </si>
  <si>
    <t>7505VT3</t>
  </si>
  <si>
    <t>6886VT3</t>
  </si>
  <si>
    <t>6631VT3</t>
  </si>
  <si>
    <t>6593VT3</t>
  </si>
  <si>
    <t>5905VT3</t>
  </si>
  <si>
    <t>5892VT3</t>
  </si>
  <si>
    <t>5891VT3</t>
  </si>
  <si>
    <t>579VT3</t>
  </si>
  <si>
    <t>5758VT3</t>
  </si>
  <si>
    <t>9386YGCB/RR2</t>
  </si>
  <si>
    <t>9328YGCB/RR2</t>
  </si>
  <si>
    <t>6627NonGMO</t>
  </si>
  <si>
    <t>6627VT3</t>
  </si>
  <si>
    <t>6633Bt</t>
  </si>
  <si>
    <t>6633BtRR</t>
  </si>
  <si>
    <t>6633BtRW</t>
  </si>
  <si>
    <t>6633CL</t>
  </si>
  <si>
    <t>6633NonGMO</t>
  </si>
  <si>
    <t>6633VT3</t>
  </si>
  <si>
    <t>6639BtRR</t>
  </si>
  <si>
    <t>6639VT3</t>
  </si>
  <si>
    <t>6647CL</t>
  </si>
  <si>
    <t>6647RR</t>
  </si>
  <si>
    <t>6710BtCL</t>
  </si>
  <si>
    <t>6710BtRR</t>
  </si>
  <si>
    <t>Adler</t>
  </si>
  <si>
    <t>1780LL</t>
  </si>
  <si>
    <t>2225RW</t>
  </si>
  <si>
    <t>2205</t>
  </si>
  <si>
    <t>3660HXLLRR</t>
  </si>
  <si>
    <t>3910CBLL</t>
  </si>
  <si>
    <t>3985</t>
  </si>
  <si>
    <t>4110</t>
  </si>
  <si>
    <t>4115CBRR</t>
  </si>
  <si>
    <t>4120RR</t>
  </si>
  <si>
    <t>4215CBRR</t>
  </si>
  <si>
    <t>4225VTRWRR</t>
  </si>
  <si>
    <t>4710CB</t>
  </si>
  <si>
    <t>4715CBRR</t>
  </si>
  <si>
    <t>4740PL</t>
  </si>
  <si>
    <t>4745PLRR</t>
  </si>
  <si>
    <t>4720RR</t>
  </si>
  <si>
    <t>4745VT3</t>
  </si>
  <si>
    <t>4705</t>
  </si>
  <si>
    <t>5010CB</t>
  </si>
  <si>
    <t>5015CBRR</t>
  </si>
  <si>
    <t>7760HXLLRR</t>
  </si>
  <si>
    <t>7445VT3</t>
  </si>
  <si>
    <t>7405</t>
  </si>
  <si>
    <t>8210CB</t>
  </si>
  <si>
    <t>8215CBRR</t>
  </si>
  <si>
    <t>8240PL</t>
  </si>
  <si>
    <t>8205</t>
  </si>
  <si>
    <t>4-Star</t>
  </si>
  <si>
    <t>5582LL</t>
  </si>
  <si>
    <t>5750LL</t>
  </si>
  <si>
    <t>5755LL</t>
  </si>
  <si>
    <t>6510RR</t>
  </si>
  <si>
    <t>6544RR</t>
  </si>
  <si>
    <t>6546RRYGPL</t>
  </si>
  <si>
    <t>6561RR</t>
  </si>
  <si>
    <t>6562RR</t>
  </si>
  <si>
    <t>6573RRYGPL</t>
  </si>
  <si>
    <t>6580RR</t>
  </si>
  <si>
    <t>6844VT3</t>
  </si>
  <si>
    <t>6861VT3</t>
  </si>
  <si>
    <t>6862VT3</t>
  </si>
  <si>
    <t>6863VT3</t>
  </si>
  <si>
    <t>6864VT3</t>
  </si>
  <si>
    <t>6875VT3</t>
  </si>
  <si>
    <t>6880VT3</t>
  </si>
  <si>
    <t>6881VT3</t>
  </si>
  <si>
    <t>7860HXRRLL</t>
  </si>
  <si>
    <t>8824HXTRRLL</t>
  </si>
  <si>
    <t>8843HXTRRLL</t>
  </si>
  <si>
    <t>Vigoro</t>
  </si>
  <si>
    <t>56RP63</t>
  </si>
  <si>
    <t>Wensman</t>
  </si>
  <si>
    <t>Willcross</t>
  </si>
  <si>
    <t>Plot State:</t>
  </si>
  <si>
    <t>3636VT3</t>
  </si>
  <si>
    <t>67-37B</t>
  </si>
  <si>
    <t>69-71</t>
  </si>
  <si>
    <t>Munson</t>
  </si>
  <si>
    <t>25775VT3</t>
  </si>
  <si>
    <t>27165VT3</t>
  </si>
  <si>
    <t>Email Address:</t>
  </si>
  <si>
    <t>697RB</t>
  </si>
  <si>
    <t>6695RH</t>
  </si>
  <si>
    <t>613Bt</t>
  </si>
  <si>
    <t>503Bt</t>
  </si>
  <si>
    <t>491Bt</t>
  </si>
  <si>
    <t>631Bt</t>
  </si>
  <si>
    <t>751CRW/RR</t>
  </si>
  <si>
    <t>5153X</t>
  </si>
  <si>
    <t>5261R</t>
  </si>
  <si>
    <t>598RR</t>
  </si>
  <si>
    <t>579RR</t>
  </si>
  <si>
    <t>521RR</t>
  </si>
  <si>
    <t>401RR</t>
  </si>
  <si>
    <t>7505RR</t>
  </si>
  <si>
    <t>721RR</t>
  </si>
  <si>
    <t>631RR/Bt</t>
  </si>
  <si>
    <t>388RR/Bt</t>
  </si>
  <si>
    <t>3724RB</t>
  </si>
  <si>
    <t>364Bt</t>
  </si>
  <si>
    <t>6373RB</t>
  </si>
  <si>
    <t>5403RB</t>
  </si>
  <si>
    <t>8702RH</t>
  </si>
  <si>
    <t>818RR/Bt</t>
  </si>
  <si>
    <t>7505RB</t>
  </si>
  <si>
    <t>2663VT3</t>
  </si>
  <si>
    <t>2727VT3</t>
  </si>
  <si>
    <t>2775RR</t>
  </si>
  <si>
    <t>3356VT3</t>
  </si>
  <si>
    <t>MorCorn</t>
  </si>
  <si>
    <t>4474CB</t>
  </si>
  <si>
    <t>Moews</t>
  </si>
  <si>
    <t>8575</t>
  </si>
  <si>
    <t>8625</t>
  </si>
  <si>
    <t>8715</t>
  </si>
  <si>
    <t>8716</t>
  </si>
  <si>
    <t>8725</t>
  </si>
  <si>
    <t>7961</t>
  </si>
  <si>
    <t>8061-3000GT</t>
  </si>
  <si>
    <t>8177-3000GT</t>
  </si>
  <si>
    <t>8758CB/LL/RW</t>
  </si>
  <si>
    <t>8775LL</t>
  </si>
  <si>
    <t>8792CB/LL</t>
  </si>
  <si>
    <t>87A63</t>
  </si>
  <si>
    <t>8H27RR/HX/LL</t>
  </si>
  <si>
    <t>8H98RR/HX/LL</t>
  </si>
  <si>
    <t>9H58RR/HX/LL</t>
  </si>
  <si>
    <t>9H82RR/HX/LL</t>
  </si>
  <si>
    <t>FS</t>
  </si>
  <si>
    <t>6196</t>
  </si>
  <si>
    <t>60S20</t>
  </si>
  <si>
    <t>YGCB/LL</t>
  </si>
  <si>
    <t>77-80HT</t>
  </si>
  <si>
    <t>Midwest</t>
  </si>
  <si>
    <t>76126VT3</t>
  </si>
  <si>
    <t>76123S</t>
  </si>
  <si>
    <t>76121R</t>
  </si>
  <si>
    <t>76122B</t>
  </si>
  <si>
    <t>76485VT3</t>
  </si>
  <si>
    <t>76483S</t>
  </si>
  <si>
    <t>76482R</t>
  </si>
  <si>
    <t>8T215</t>
  </si>
  <si>
    <t>8S214</t>
  </si>
  <si>
    <t>7T865</t>
  </si>
  <si>
    <t>80404VT3</t>
  </si>
  <si>
    <t>80402S</t>
  </si>
  <si>
    <t>80401R</t>
  </si>
  <si>
    <t>80403</t>
  </si>
  <si>
    <t>79883VT3</t>
  </si>
  <si>
    <t>79882S</t>
  </si>
  <si>
    <t>79881R</t>
  </si>
  <si>
    <t>79880B</t>
  </si>
  <si>
    <t>78135VT3</t>
  </si>
  <si>
    <t>78134T</t>
  </si>
  <si>
    <t>78132S</t>
  </si>
  <si>
    <t>78131R</t>
  </si>
  <si>
    <t>78130</t>
  </si>
  <si>
    <t>Prairie</t>
  </si>
  <si>
    <t>5801</t>
  </si>
  <si>
    <t>5999</t>
  </si>
  <si>
    <t>6018</t>
  </si>
  <si>
    <t>6013</t>
  </si>
  <si>
    <t>6010</t>
  </si>
  <si>
    <t>6012</t>
  </si>
  <si>
    <t>6068</t>
  </si>
  <si>
    <t>6064</t>
  </si>
  <si>
    <t>6063</t>
  </si>
  <si>
    <t>6061</t>
  </si>
  <si>
    <t>5446</t>
  </si>
  <si>
    <t>5618</t>
  </si>
  <si>
    <t>5617</t>
  </si>
  <si>
    <t>5616</t>
  </si>
  <si>
    <t>5612</t>
  </si>
  <si>
    <t>5118</t>
  </si>
  <si>
    <t>5116</t>
  </si>
  <si>
    <t>5115</t>
  </si>
  <si>
    <t>6094VT3</t>
  </si>
  <si>
    <t>1195RR</t>
  </si>
  <si>
    <t>9496RR</t>
  </si>
  <si>
    <t>9496RR/YGCB</t>
  </si>
  <si>
    <t>9496TS</t>
  </si>
  <si>
    <t>2697RR/YGCB</t>
  </si>
  <si>
    <t>6697VT3</t>
  </si>
  <si>
    <t>6097VT3</t>
  </si>
  <si>
    <t>1500RR</t>
  </si>
  <si>
    <t>2298RR/YGCB</t>
  </si>
  <si>
    <t>6298VT3</t>
  </si>
  <si>
    <t>5499YGCB</t>
  </si>
  <si>
    <t>2499RR/YGCB</t>
  </si>
  <si>
    <t>6499VT3</t>
  </si>
  <si>
    <t>5400YGCB</t>
  </si>
  <si>
    <t>2400RR/YGCB</t>
  </si>
  <si>
    <t>6400TS</t>
  </si>
  <si>
    <t>1401RR</t>
  </si>
  <si>
    <t>2401RR/YGCB</t>
  </si>
  <si>
    <t>6401VT3</t>
  </si>
  <si>
    <t>6503TS</t>
  </si>
  <si>
    <t>9203RR/YGCB</t>
  </si>
  <si>
    <t>1603RR</t>
  </si>
  <si>
    <t>6603TS</t>
  </si>
  <si>
    <t>6405TS</t>
  </si>
  <si>
    <t>1506RR</t>
  </si>
  <si>
    <t>2506RR/YGCB</t>
  </si>
  <si>
    <t>1606RR</t>
  </si>
  <si>
    <t>6606VT3</t>
  </si>
  <si>
    <t>2006RR/YGCB</t>
  </si>
  <si>
    <t>6006VT3</t>
  </si>
  <si>
    <t>6107VT3</t>
  </si>
  <si>
    <t>6007TS</t>
  </si>
  <si>
    <t>6607TS</t>
  </si>
  <si>
    <t>1208RR</t>
  </si>
  <si>
    <t>2208RR/YGCB</t>
  </si>
  <si>
    <t>4984R</t>
  </si>
  <si>
    <t>4985VT3</t>
  </si>
  <si>
    <t>4X015</t>
  </si>
  <si>
    <t>5001T</t>
  </si>
  <si>
    <t>5105Y</t>
  </si>
  <si>
    <t>5115VT3</t>
  </si>
  <si>
    <t>5130R</t>
  </si>
  <si>
    <t>5134VT3</t>
  </si>
  <si>
    <t>5131B</t>
  </si>
  <si>
    <t>6556</t>
  </si>
  <si>
    <t>6996</t>
  </si>
  <si>
    <t>3585RR</t>
  </si>
  <si>
    <t>4128RR/YGCB</t>
  </si>
  <si>
    <t>4148RR</t>
  </si>
  <si>
    <t>4148RR/YGPL</t>
  </si>
  <si>
    <t>4168RR/YGCB</t>
  </si>
  <si>
    <t>4187RR/YGRW</t>
  </si>
  <si>
    <t>4189VT3</t>
  </si>
  <si>
    <t>4238RR/HX1/LL</t>
  </si>
  <si>
    <t>4368RR/HX1/LL</t>
  </si>
  <si>
    <t>4369HXT/LL</t>
  </si>
  <si>
    <t>4458RR</t>
  </si>
  <si>
    <t>4475YGCB</t>
  </si>
  <si>
    <t>4478RR/YGCB</t>
  </si>
  <si>
    <t>4488RR/YGPL</t>
  </si>
  <si>
    <t>47S33</t>
  </si>
  <si>
    <t>5087RR</t>
  </si>
  <si>
    <t>5097RR/YGCB</t>
  </si>
  <si>
    <t>5197RR/YGPL</t>
  </si>
  <si>
    <t>5518RR</t>
  </si>
  <si>
    <t>5527RR/YGCB</t>
  </si>
  <si>
    <t>5557YGPL</t>
  </si>
  <si>
    <t>5558RR/YGPL</t>
  </si>
  <si>
    <t>5559VT3</t>
  </si>
  <si>
    <t>5589HXT/LL</t>
  </si>
  <si>
    <t>5598RR/YGPL</t>
  </si>
  <si>
    <t>5598YGPL</t>
  </si>
  <si>
    <t>60J30</t>
  </si>
  <si>
    <t>60JV3</t>
  </si>
  <si>
    <t>60J32</t>
  </si>
  <si>
    <t>61A30</t>
  </si>
  <si>
    <t>61A31</t>
  </si>
  <si>
    <t>61VA3</t>
  </si>
  <si>
    <t>6217RR</t>
  </si>
  <si>
    <t>6228YGCB</t>
  </si>
  <si>
    <t>6287YGPL</t>
  </si>
  <si>
    <t>6297RR2/YGCB</t>
  </si>
  <si>
    <t>6298RR/YGPL</t>
  </si>
  <si>
    <t>6299VT3</t>
  </si>
  <si>
    <t>63A30</t>
  </si>
  <si>
    <t>63AV3</t>
  </si>
  <si>
    <t>63A31</t>
  </si>
  <si>
    <t>63A33</t>
  </si>
  <si>
    <t>63A45</t>
  </si>
  <si>
    <t>63A47</t>
  </si>
  <si>
    <t>63J30</t>
  </si>
  <si>
    <t>63JV3</t>
  </si>
  <si>
    <t>63J33</t>
  </si>
  <si>
    <t>6427RR/YGCB</t>
  </si>
  <si>
    <t>6428YGPL</t>
  </si>
  <si>
    <t>6429VT3</t>
  </si>
  <si>
    <t>6438RR/HX1/LL</t>
  </si>
  <si>
    <t>6485YGCB</t>
  </si>
  <si>
    <t>6486HX1/LL</t>
  </si>
  <si>
    <t>6488RR/YGCB</t>
  </si>
  <si>
    <t>6498RR/HX1/LL</t>
  </si>
  <si>
    <t>6499HXT/LL</t>
  </si>
  <si>
    <t>65S10</t>
  </si>
  <si>
    <t>65S21</t>
  </si>
  <si>
    <t>65T25</t>
  </si>
  <si>
    <t>65T47</t>
  </si>
  <si>
    <t>6738HX1/LL</t>
  </si>
  <si>
    <t>6756RR/YGCB</t>
  </si>
  <si>
    <t>6778RR/YGPL</t>
  </si>
  <si>
    <t>6779VT3</t>
  </si>
  <si>
    <t>6918RR</t>
  </si>
  <si>
    <t>6928RR/YGCB</t>
  </si>
  <si>
    <t>7217RR</t>
  </si>
  <si>
    <t>7337RR</t>
  </si>
  <si>
    <t>7346YGCB</t>
  </si>
  <si>
    <t>7347RR/YGCB</t>
  </si>
  <si>
    <t>7367RR/YGPL</t>
  </si>
  <si>
    <t>7369VT3</t>
  </si>
  <si>
    <t>4421VT3</t>
  </si>
  <si>
    <t>6331RR</t>
  </si>
  <si>
    <t>6226VT3</t>
  </si>
  <si>
    <t>6331VT3</t>
  </si>
  <si>
    <t>6150VT3</t>
  </si>
  <si>
    <t>6126VT3</t>
  </si>
  <si>
    <t>3824VT3</t>
  </si>
  <si>
    <t>3724VT3</t>
  </si>
  <si>
    <t>3624VT3</t>
  </si>
  <si>
    <t>364VT3</t>
  </si>
  <si>
    <t>3555VT3</t>
  </si>
  <si>
    <t>3456VT3</t>
  </si>
  <si>
    <t>5976GT</t>
  </si>
  <si>
    <t>5103AS3</t>
  </si>
  <si>
    <t>Roeschley</t>
  </si>
  <si>
    <t>Renze</t>
  </si>
  <si>
    <t>616XLR</t>
  </si>
  <si>
    <t>621T</t>
  </si>
  <si>
    <t>645</t>
  </si>
  <si>
    <t>646R</t>
  </si>
  <si>
    <t>669R</t>
  </si>
  <si>
    <t>671T</t>
  </si>
  <si>
    <t>685S</t>
  </si>
  <si>
    <t>689T</t>
  </si>
  <si>
    <t>750</t>
  </si>
  <si>
    <t>796T</t>
  </si>
  <si>
    <t>795B</t>
  </si>
  <si>
    <t>811T</t>
  </si>
  <si>
    <t>Becks</t>
  </si>
  <si>
    <t>4596RR</t>
  </si>
  <si>
    <t>4807VT3</t>
  </si>
  <si>
    <t>4996Hx1</t>
  </si>
  <si>
    <t>5012CBRR</t>
  </si>
  <si>
    <t>5112CBRWRR</t>
  </si>
  <si>
    <t>5112RR</t>
  </si>
  <si>
    <t>5112VT3</t>
  </si>
  <si>
    <t>5117Bt1</t>
  </si>
  <si>
    <t>5166RR</t>
  </si>
  <si>
    <t>5222Hx1</t>
  </si>
  <si>
    <t>5222HXT</t>
  </si>
  <si>
    <t>5228CBRR</t>
  </si>
  <si>
    <t>5244RR</t>
  </si>
  <si>
    <t>5244VT3</t>
  </si>
  <si>
    <t>5316HRW</t>
  </si>
  <si>
    <t>5316Hx1RR</t>
  </si>
  <si>
    <t>5316HXT</t>
  </si>
  <si>
    <t>5316HXTRR</t>
  </si>
  <si>
    <t>5316LL</t>
  </si>
  <si>
    <t>5333Hx1</t>
  </si>
  <si>
    <t>5333HXT</t>
  </si>
  <si>
    <t>5387RR</t>
  </si>
  <si>
    <t>5422CBCL</t>
  </si>
  <si>
    <t>5439RWRR</t>
  </si>
  <si>
    <t>5444CBRR</t>
  </si>
  <si>
    <t>5444RR</t>
  </si>
  <si>
    <t>5444RWRR</t>
  </si>
  <si>
    <t>5538HXT</t>
  </si>
  <si>
    <t>5555CBRWRR</t>
  </si>
  <si>
    <t>5555VT3</t>
  </si>
  <si>
    <t>5597CB</t>
  </si>
  <si>
    <t>5597LL</t>
  </si>
  <si>
    <t>5616CL</t>
  </si>
  <si>
    <t>5616RR</t>
  </si>
  <si>
    <t>5616VT3</t>
  </si>
  <si>
    <t>5684CL</t>
  </si>
  <si>
    <t>LG</t>
  </si>
  <si>
    <t>2469VT3</t>
  </si>
  <si>
    <t>2597VT3</t>
  </si>
  <si>
    <t>2477VT3</t>
  </si>
  <si>
    <t>2627VT3</t>
  </si>
  <si>
    <t>2507VT3</t>
  </si>
  <si>
    <t>2496VT3</t>
  </si>
  <si>
    <t>2545VT3</t>
  </si>
  <si>
    <t>2625VT3</t>
  </si>
  <si>
    <t>2625</t>
  </si>
  <si>
    <t>2605VT3</t>
  </si>
  <si>
    <t>2614VT3</t>
  </si>
  <si>
    <t>2514VT3</t>
  </si>
  <si>
    <t>2552VT3</t>
  </si>
  <si>
    <t>2642VT3</t>
  </si>
  <si>
    <t>2532VT3</t>
  </si>
  <si>
    <t>2590VT3</t>
  </si>
  <si>
    <t>2540VT3</t>
  </si>
  <si>
    <t>2545RWRR</t>
  </si>
  <si>
    <t>2625RWRR</t>
  </si>
  <si>
    <t>8211-3000GT</t>
  </si>
  <si>
    <t>8254-3000GT</t>
  </si>
  <si>
    <t>8473</t>
  </si>
  <si>
    <t>8565</t>
  </si>
  <si>
    <t>8613</t>
  </si>
  <si>
    <t>8665GT</t>
  </si>
  <si>
    <t>8682</t>
  </si>
  <si>
    <t>8799</t>
  </si>
  <si>
    <t>8818-3000GT</t>
  </si>
  <si>
    <t>8906</t>
  </si>
  <si>
    <t>8920</t>
  </si>
  <si>
    <t>8991</t>
  </si>
  <si>
    <t>9014-3000GT</t>
  </si>
  <si>
    <t>9014GT</t>
  </si>
  <si>
    <t>9107</t>
  </si>
  <si>
    <t>9127-3000GT</t>
  </si>
  <si>
    <t>9145-3000GT</t>
  </si>
  <si>
    <t>9166</t>
  </si>
  <si>
    <t>9180</t>
  </si>
  <si>
    <t>9180GT</t>
  </si>
  <si>
    <t>9229</t>
  </si>
  <si>
    <t>9345</t>
  </si>
  <si>
    <t>9392-3000GT</t>
  </si>
  <si>
    <t>9407</t>
  </si>
  <si>
    <t>9490</t>
  </si>
  <si>
    <t>5416G3RR</t>
  </si>
  <si>
    <t>6069G3VT3</t>
  </si>
  <si>
    <t>Bt</t>
  </si>
  <si>
    <t>6354G3VT3</t>
  </si>
  <si>
    <t>Hoblit</t>
  </si>
  <si>
    <t>4537VT3</t>
  </si>
  <si>
    <t>4777VT3</t>
  </si>
  <si>
    <t>4873RR2</t>
  </si>
  <si>
    <t>4877T</t>
  </si>
  <si>
    <t>4877VT3</t>
  </si>
  <si>
    <t>5313RR2</t>
  </si>
  <si>
    <t>5317VT3</t>
  </si>
  <si>
    <t>531B</t>
  </si>
  <si>
    <t>5423RR2</t>
  </si>
  <si>
    <t>5425VT</t>
  </si>
  <si>
    <t>545</t>
  </si>
  <si>
    <t>545RR2</t>
  </si>
  <si>
    <t>36Y26</t>
  </si>
  <si>
    <t>36Y84</t>
  </si>
  <si>
    <t>36Y86</t>
  </si>
  <si>
    <t>37D02</t>
  </si>
  <si>
    <t>37D26</t>
  </si>
  <si>
    <t>37F73</t>
  </si>
  <si>
    <t>37F74</t>
  </si>
  <si>
    <t>37F75</t>
  </si>
  <si>
    <t>37F76</t>
  </si>
  <si>
    <t>37K11</t>
  </si>
  <si>
    <t>37K84</t>
  </si>
  <si>
    <t>37N15</t>
  </si>
  <si>
    <t>37N16</t>
  </si>
  <si>
    <t>37N68</t>
  </si>
  <si>
    <t>37R70</t>
  </si>
  <si>
    <t>37R71</t>
  </si>
  <si>
    <t>37V63</t>
  </si>
  <si>
    <t>37Y12</t>
  </si>
  <si>
    <t>37Y11</t>
  </si>
  <si>
    <t>37Y13</t>
  </si>
  <si>
    <t>37Y17</t>
  </si>
  <si>
    <t>38A25</t>
  </si>
  <si>
    <t>38A57</t>
  </si>
  <si>
    <t>38B12</t>
  </si>
  <si>
    <t>38B11</t>
  </si>
  <si>
    <t>38B13</t>
  </si>
  <si>
    <t>38B85</t>
  </si>
  <si>
    <t>38B84</t>
  </si>
  <si>
    <t>38B86</t>
  </si>
  <si>
    <t>38B87</t>
  </si>
  <si>
    <t>38F33</t>
  </si>
  <si>
    <t>38F32</t>
  </si>
  <si>
    <t>38F34</t>
  </si>
  <si>
    <t>38F35</t>
  </si>
  <si>
    <t>38G16</t>
  </si>
  <si>
    <t>38H08</t>
  </si>
  <si>
    <t>38H67</t>
  </si>
  <si>
    <t>38H64</t>
  </si>
  <si>
    <t>38H65</t>
  </si>
  <si>
    <t>38H66</t>
  </si>
  <si>
    <t>38H72</t>
  </si>
  <si>
    <t>38K46</t>
  </si>
  <si>
    <t>38K47</t>
  </si>
  <si>
    <t>38M59</t>
  </si>
  <si>
    <t>38M58</t>
  </si>
  <si>
    <t>38M60</t>
  </si>
  <si>
    <t>38N86</t>
  </si>
  <si>
    <t>38N85</t>
  </si>
  <si>
    <t>38N87</t>
  </si>
  <si>
    <t>38P43</t>
  </si>
  <si>
    <t>38R49</t>
  </si>
  <si>
    <t>38R51</t>
  </si>
  <si>
    <t>39A94</t>
  </si>
  <si>
    <t>39B23</t>
  </si>
  <si>
    <t>39B63</t>
  </si>
  <si>
    <t>39B64</t>
  </si>
  <si>
    <t>39B77</t>
  </si>
  <si>
    <t>39B93</t>
  </si>
  <si>
    <t>39B90</t>
  </si>
  <si>
    <t>39B94</t>
  </si>
  <si>
    <t>39B96</t>
  </si>
  <si>
    <t>39D81</t>
  </si>
  <si>
    <t>39D80</t>
  </si>
  <si>
    <t>39D82</t>
  </si>
  <si>
    <t>39D85</t>
  </si>
  <si>
    <t>39D95</t>
  </si>
  <si>
    <t>39D97</t>
  </si>
  <si>
    <t>39F45</t>
  </si>
  <si>
    <t>39F57</t>
  </si>
  <si>
    <t>39F60</t>
  </si>
  <si>
    <t>39H83</t>
  </si>
  <si>
    <t>39H86</t>
  </si>
  <si>
    <t>39J26</t>
  </si>
  <si>
    <t>39K19</t>
  </si>
  <si>
    <t>39K39</t>
  </si>
  <si>
    <t>39M26</t>
  </si>
  <si>
    <t>39M27</t>
  </si>
  <si>
    <t>39N98</t>
  </si>
  <si>
    <t>39N99</t>
  </si>
  <si>
    <t>39P78</t>
  </si>
  <si>
    <t>39V07</t>
  </si>
  <si>
    <t>39V08</t>
  </si>
  <si>
    <t>39V62</t>
  </si>
  <si>
    <t>39W54</t>
  </si>
  <si>
    <t>39W55</t>
  </si>
  <si>
    <t>39Z69</t>
  </si>
  <si>
    <t>7252</t>
  </si>
  <si>
    <t>7254</t>
  </si>
  <si>
    <t>7323</t>
  </si>
  <si>
    <t>7325</t>
  </si>
  <si>
    <t>7328</t>
  </si>
  <si>
    <t>7329</t>
  </si>
  <si>
    <t>7390</t>
  </si>
  <si>
    <t>7392</t>
  </si>
  <si>
    <t>7394</t>
  </si>
  <si>
    <t>7624</t>
  </si>
  <si>
    <t>9626VT3</t>
  </si>
  <si>
    <t>7R761</t>
  </si>
  <si>
    <t>7R923</t>
  </si>
  <si>
    <t>Lewis</t>
  </si>
  <si>
    <t>MN</t>
  </si>
  <si>
    <t>MO</t>
  </si>
  <si>
    <t>4220RR/YGPL</t>
  </si>
  <si>
    <t>5334YGCB</t>
  </si>
  <si>
    <t>5335RR</t>
  </si>
  <si>
    <t>5191VT3</t>
  </si>
  <si>
    <t>4971VT3</t>
  </si>
  <si>
    <t>NuTech</t>
  </si>
  <si>
    <t>0A009</t>
  </si>
  <si>
    <t>0A201</t>
  </si>
  <si>
    <t>0A213</t>
  </si>
  <si>
    <t>0A383</t>
  </si>
  <si>
    <t>0A402</t>
  </si>
  <si>
    <t>0A405</t>
  </si>
  <si>
    <t>0A595</t>
  </si>
  <si>
    <t>0A887</t>
  </si>
  <si>
    <t>0A909</t>
  </si>
  <si>
    <t>0C111</t>
  </si>
  <si>
    <t>0C213</t>
  </si>
  <si>
    <t>0C616</t>
  </si>
  <si>
    <t>1A909</t>
  </si>
  <si>
    <t>1B898</t>
  </si>
  <si>
    <t>1B909</t>
  </si>
  <si>
    <t>1H201</t>
  </si>
  <si>
    <t>1H602</t>
  </si>
  <si>
    <t>1N909</t>
  </si>
  <si>
    <t>1X112</t>
  </si>
  <si>
    <t>1X114</t>
  </si>
  <si>
    <t>1X201</t>
  </si>
  <si>
    <t>1X606</t>
  </si>
  <si>
    <t>3A006</t>
  </si>
  <si>
    <t>3A007</t>
  </si>
  <si>
    <t>3A098</t>
  </si>
  <si>
    <t>3A111</t>
  </si>
  <si>
    <t>3A201</t>
  </si>
  <si>
    <t>3A292</t>
  </si>
  <si>
    <t>3A301</t>
  </si>
  <si>
    <t>3A313</t>
  </si>
  <si>
    <t>3A383</t>
  </si>
  <si>
    <t>3A389</t>
  </si>
  <si>
    <t>Planting</t>
  </si>
  <si>
    <t>Seed Rep:</t>
  </si>
  <si>
    <t>Customer No:</t>
  </si>
  <si>
    <t>Fungicide:</t>
  </si>
  <si>
    <t>•</t>
  </si>
  <si>
    <t>Cooperator Signature: __________________________________________________    Date: _________________________________</t>
  </si>
  <si>
    <t xml:space="preserve"> </t>
  </si>
  <si>
    <r>
      <t>Abreviations: 3000GT  = Agrisure® 3000GT, ASTS = Acceleron</t>
    </r>
    <r>
      <rPr>
        <vertAlign val="superscript"/>
        <sz val="7"/>
        <rFont val="Arial"/>
        <family val="2"/>
      </rPr>
      <t>TM</t>
    </r>
    <r>
      <rPr>
        <sz val="7"/>
        <rFont val="Arial"/>
        <family val="2"/>
      </rPr>
      <t xml:space="preserve"> Seed Treatment System, P500/V= Poncho 500 Votivo, P500/ V/ AI= Poncho 500 Votivo Ascend Inhibit, P500/V/Z= Poncho 500 Votivo Zinc,  C250 = Cruiser Extreme ®250, CB/LL = Agrisure® Corn Borer, GENSSRIB = Genuity</t>
    </r>
    <r>
      <rPr>
        <vertAlign val="superscript"/>
        <sz val="7"/>
        <rFont val="Arial"/>
        <family val="2"/>
      </rPr>
      <t>TM</t>
    </r>
    <r>
      <rPr>
        <sz val="7"/>
        <rFont val="Arial"/>
        <family val="2"/>
      </rPr>
      <t xml:space="preserve"> SmartStax</t>
    </r>
    <r>
      <rPr>
        <vertAlign val="superscript"/>
        <sz val="7"/>
        <rFont val="Arial"/>
        <family val="2"/>
      </rPr>
      <t>TM RIB Complete</t>
    </r>
    <r>
      <rPr>
        <sz val="7"/>
        <rFont val="Arial"/>
        <family val="2"/>
      </rPr>
      <t>,  GT = Agrisure® GT,  AM1= Acre Max 1, AMXT = Acre Max Extra, P250 = Poncho® 250, LL = LibertyLink®, NonGMO = Conventional, RR2 = Roundup Ready® 2, RW = Agrisure® RW, SS = SmartStax</t>
    </r>
    <r>
      <rPr>
        <vertAlign val="superscript"/>
        <sz val="7"/>
        <rFont val="Arial"/>
        <family val="2"/>
      </rPr>
      <t>TM</t>
    </r>
    <r>
      <rPr>
        <sz val="7"/>
        <rFont val="Arial"/>
        <family val="2"/>
      </rPr>
      <t xml:space="preserve">, VT3 = YieldGard VT Triple®, VT3P = Genuity VT Triple® Pro, VT3PRIB= Genuity VT Triple® Pro RIB Complete
</t>
    </r>
  </si>
  <si>
    <t>KS</t>
  </si>
  <si>
    <t>NE</t>
  </si>
  <si>
    <t>CO</t>
  </si>
  <si>
    <t>CT</t>
  </si>
  <si>
    <t>DE</t>
  </si>
  <si>
    <t>ME</t>
  </si>
  <si>
    <t>MD</t>
  </si>
  <si>
    <t>MS</t>
  </si>
  <si>
    <t>MI</t>
  </si>
  <si>
    <t>NH</t>
  </si>
  <si>
    <t>NJ</t>
  </si>
  <si>
    <t>NY</t>
  </si>
  <si>
    <t>OH</t>
  </si>
  <si>
    <t>PA</t>
  </si>
  <si>
    <t>RI</t>
  </si>
  <si>
    <t>VT</t>
  </si>
  <si>
    <t>VA</t>
  </si>
  <si>
    <t xml:space="preserve">I hereby grant AXIS Seed exclusive use of the data on this report for its advertising, promotional, and information efforts. It is prohibited to copy or release this information for publication without express written approval of AXIS Seed, LLC </t>
  </si>
  <si>
    <t>VT2P</t>
  </si>
  <si>
    <t>Axis</t>
  </si>
  <si>
    <t>59D50</t>
  </si>
  <si>
    <t>SSRIB</t>
  </si>
  <si>
    <t>PCE</t>
  </si>
  <si>
    <t>63F60</t>
  </si>
  <si>
    <t>SSPRO</t>
  </si>
  <si>
    <t>63W23</t>
  </si>
  <si>
    <t>Robb</t>
  </si>
  <si>
    <t>Foster</t>
  </si>
  <si>
    <t>Low Point</t>
  </si>
  <si>
    <t>Woodford</t>
  </si>
  <si>
    <t>Planted South to North</t>
  </si>
  <si>
    <t>57Z69</t>
  </si>
  <si>
    <t>59K68</t>
  </si>
  <si>
    <t>110-10</t>
  </si>
  <si>
    <t>112-12</t>
  </si>
  <si>
    <t>62B56</t>
  </si>
  <si>
    <t>114-99</t>
  </si>
  <si>
    <t>64-22</t>
  </si>
  <si>
    <t>114-42</t>
  </si>
  <si>
    <t>65R36</t>
  </si>
  <si>
    <t>66-17</t>
  </si>
  <si>
    <t>66V66</t>
  </si>
  <si>
    <t>EXP 116</t>
  </si>
  <si>
    <t>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</si>
</sst>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quot;$&quot;#,##0"/>
    <numFmt numFmtId="166" formatCode="&quot;$&quot;#,##0.00"/>
    <numFmt numFmtId="167" formatCode="0.0"/>
    <numFmt numFmtId="168" formatCode="&quot;$&quot;#,##0.000"/>
    <numFmt numFmtId="169" formatCode="m/d/yy;@"/>
  </numFmts>
  <fonts count="45" x14ac:knownFonts="1">
    <font>
      <sz val="10"/>
      <name val="Arial"/>
    </font>
    <font>
      <u/>
      <sz val="10"/>
      <color indexed="12"/>
      <name val="Arial"/>
      <family val="2"/>
    </font>
    <font>
      <sz val="8"/>
      <name val="Arial"/>
      <family val="2"/>
    </font>
    <font>
      <b/>
      <sz val="10"/>
      <name val="Century Gothic"/>
      <family val="2"/>
    </font>
    <font>
      <sz val="10"/>
      <name val="Century Gothic"/>
      <family val="2"/>
    </font>
    <font>
      <b/>
      <sz val="9"/>
      <name val="Century Gothic"/>
      <family val="2"/>
    </font>
    <font>
      <sz val="9"/>
      <name val="Century Gothic"/>
      <family val="2"/>
    </font>
    <font>
      <b/>
      <sz val="24"/>
      <name val="Century Gothic"/>
      <family val="2"/>
    </font>
    <font>
      <b/>
      <sz val="9"/>
      <color indexed="9"/>
      <name val="Century Gothic"/>
      <family val="2"/>
    </font>
    <font>
      <b/>
      <sz val="18"/>
      <name val="Century Gothic"/>
      <family val="2"/>
    </font>
    <font>
      <b/>
      <sz val="10"/>
      <color indexed="10"/>
      <name val="Century Gothic"/>
      <family val="2"/>
    </font>
    <font>
      <b/>
      <sz val="11"/>
      <name val="Century Gothic"/>
      <family val="2"/>
    </font>
    <font>
      <sz val="8"/>
      <name val="Century Gothic"/>
      <family val="2"/>
    </font>
    <font>
      <sz val="6"/>
      <name val="Arial"/>
      <family val="2"/>
    </font>
    <font>
      <sz val="6"/>
      <name val="Century Gothic"/>
      <family val="2"/>
    </font>
    <font>
      <b/>
      <u/>
      <sz val="12"/>
      <color indexed="52"/>
      <name val="Arial Narrow"/>
      <family val="2"/>
    </font>
    <font>
      <b/>
      <sz val="10"/>
      <name val="Arial"/>
      <family val="2"/>
    </font>
    <font>
      <sz val="10"/>
      <name val="Arial"/>
      <family val="2"/>
    </font>
    <font>
      <b/>
      <sz val="8"/>
      <color indexed="9"/>
      <name val="Century Gothic"/>
      <family val="2"/>
    </font>
    <font>
      <sz val="10"/>
      <name val="Arial"/>
      <family val="2"/>
    </font>
    <font>
      <b/>
      <sz val="8"/>
      <name val="Century Gothic"/>
      <family val="2"/>
    </font>
    <font>
      <sz val="11"/>
      <color indexed="8"/>
      <name val="Calibri"/>
      <family val="2"/>
    </font>
    <font>
      <b/>
      <sz val="10"/>
      <name val="Arial Narrow"/>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7"/>
      <name val="Arial"/>
      <family val="2"/>
    </font>
    <font>
      <vertAlign val="superscript"/>
      <sz val="7"/>
      <name val="Arial"/>
      <family val="2"/>
    </font>
    <font>
      <sz val="14"/>
      <name val="Arial"/>
      <family val="2"/>
    </font>
    <font>
      <u/>
      <sz val="10"/>
      <color theme="11"/>
      <name val="Arial"/>
      <family val="2"/>
    </font>
  </fonts>
  <fills count="47">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14"/>
        <bgColor indexed="64"/>
      </patternFill>
    </fill>
    <fill>
      <patternFill patternType="solid">
        <fgColor indexed="22"/>
        <bgColor indexed="64"/>
      </patternFill>
    </fill>
    <fill>
      <patternFill patternType="solid">
        <fgColor indexed="23"/>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E30"/>
        <bgColor indexed="24"/>
      </patternFill>
    </fill>
    <fill>
      <patternFill patternType="solid">
        <fgColor rgb="FF00FE30"/>
        <bgColor indexed="64"/>
      </patternFill>
    </fill>
    <fill>
      <patternFill patternType="solid">
        <fgColor rgb="FF47B52D"/>
        <bgColor indexed="24"/>
      </patternFill>
    </fill>
    <fill>
      <patternFill patternType="solid">
        <fgColor rgb="FF47B52D"/>
        <bgColor indexed="64"/>
      </patternFill>
    </fill>
    <fill>
      <patternFill patternType="solid">
        <fgColor rgb="FF2CB22C"/>
        <bgColor indexed="24"/>
      </patternFill>
    </fill>
    <fill>
      <patternFill patternType="solid">
        <fgColor rgb="FF2CB22C"/>
        <bgColor indexed="64"/>
      </patternFill>
    </fill>
    <fill>
      <patternFill patternType="solid">
        <fgColor rgb="FFFFFF00"/>
        <bgColor indexed="64"/>
      </patternFill>
    </fill>
    <fill>
      <patternFill patternType="solid">
        <fgColor theme="0" tint="-0.14999847407452621"/>
        <bgColor indexed="64"/>
      </patternFill>
    </fill>
  </fills>
  <borders count="113">
    <border>
      <left/>
      <right/>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61"/>
      </right>
      <top style="thin">
        <color indexed="61"/>
      </top>
      <bottom style="thin">
        <color indexed="55"/>
      </bottom>
      <diagonal/>
    </border>
    <border>
      <left style="thin">
        <color indexed="61"/>
      </left>
      <right style="thin">
        <color indexed="61"/>
      </right>
      <top style="thin">
        <color indexed="61"/>
      </top>
      <bottom style="thin">
        <color indexed="55"/>
      </bottom>
      <diagonal/>
    </border>
    <border>
      <left/>
      <right/>
      <top style="thin">
        <color indexed="61"/>
      </top>
      <bottom style="thin">
        <color indexed="55"/>
      </bottom>
      <diagonal/>
    </border>
    <border>
      <left/>
      <right/>
      <top style="thin">
        <color indexed="55"/>
      </top>
      <bottom style="thin">
        <color indexed="55"/>
      </bottom>
      <diagonal/>
    </border>
    <border>
      <left/>
      <right style="thin">
        <color indexed="61"/>
      </right>
      <top style="thin">
        <color indexed="61"/>
      </top>
      <bottom style="thin">
        <color indexed="55"/>
      </bottom>
      <diagonal/>
    </border>
    <border>
      <left style="thin">
        <color indexed="61"/>
      </left>
      <right/>
      <top style="thin">
        <color indexed="61"/>
      </top>
      <bottom style="thin">
        <color indexed="55"/>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indexed="23"/>
      </left>
      <right style="thin">
        <color indexed="55"/>
      </right>
      <top style="medium">
        <color indexed="23"/>
      </top>
      <bottom/>
      <diagonal/>
    </border>
    <border>
      <left style="thin">
        <color indexed="55"/>
      </left>
      <right style="medium">
        <color indexed="23"/>
      </right>
      <top style="medium">
        <color indexed="23"/>
      </top>
      <bottom/>
      <diagonal/>
    </border>
    <border>
      <left style="thin">
        <color indexed="55"/>
      </left>
      <right style="thin">
        <color indexed="61"/>
      </right>
      <top style="thin">
        <color indexed="61"/>
      </top>
      <bottom style="thin">
        <color indexed="61"/>
      </bottom>
      <diagonal/>
    </border>
    <border>
      <left style="thin">
        <color indexed="61"/>
      </left>
      <right style="thin">
        <color indexed="61"/>
      </right>
      <top style="thin">
        <color indexed="61"/>
      </top>
      <bottom style="thin">
        <color indexed="61"/>
      </bottom>
      <diagonal/>
    </border>
    <border>
      <left style="thin">
        <color indexed="55"/>
      </left>
      <right style="thin">
        <color indexed="61"/>
      </right>
      <top/>
      <bottom style="thin">
        <color indexed="61"/>
      </bottom>
      <diagonal/>
    </border>
    <border>
      <left style="thin">
        <color indexed="61"/>
      </left>
      <right style="thin">
        <color indexed="61"/>
      </right>
      <top/>
      <bottom style="thin">
        <color indexed="61"/>
      </bottom>
      <diagonal/>
    </border>
    <border>
      <left/>
      <right style="thin">
        <color indexed="61"/>
      </right>
      <top style="thin">
        <color indexed="61"/>
      </top>
      <bottom style="thin">
        <color indexed="61"/>
      </bottom>
      <diagonal/>
    </border>
    <border>
      <left style="thin">
        <color indexed="61"/>
      </left>
      <right/>
      <top style="thin">
        <color indexed="61"/>
      </top>
      <bottom style="thin">
        <color indexed="61"/>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style="thin">
        <color indexed="61"/>
      </top>
      <bottom style="thin">
        <color indexed="61"/>
      </bottom>
      <diagonal/>
    </border>
    <border>
      <left/>
      <right style="thin">
        <color indexed="55"/>
      </right>
      <top style="thin">
        <color indexed="61"/>
      </top>
      <bottom style="thin">
        <color indexed="55"/>
      </bottom>
      <diagonal/>
    </border>
    <border>
      <left style="thin">
        <color indexed="61"/>
      </left>
      <right/>
      <top/>
      <bottom style="thin">
        <color indexed="61"/>
      </bottom>
      <diagonal/>
    </border>
    <border>
      <left/>
      <right style="thin">
        <color indexed="55"/>
      </right>
      <top/>
      <bottom style="thin">
        <color indexed="61"/>
      </bottom>
      <diagonal/>
    </border>
    <border>
      <left style="thin">
        <color indexed="61"/>
      </left>
      <right/>
      <top/>
      <bottom/>
      <diagonal/>
    </border>
    <border>
      <left/>
      <right style="thin">
        <color indexed="61"/>
      </right>
      <top/>
      <bottom/>
      <diagonal/>
    </border>
    <border>
      <left style="thin">
        <color indexed="14"/>
      </left>
      <right style="thin">
        <color indexed="14"/>
      </right>
      <top/>
      <bottom/>
      <diagonal/>
    </border>
    <border>
      <left style="thin">
        <color indexed="14"/>
      </left>
      <right style="medium">
        <color indexed="55"/>
      </right>
      <top/>
      <bottom/>
      <diagonal/>
    </border>
    <border>
      <left style="medium">
        <color indexed="55"/>
      </left>
      <right style="thin">
        <color indexed="55"/>
      </right>
      <top/>
      <bottom/>
      <diagonal/>
    </border>
    <border>
      <left style="thin">
        <color indexed="55"/>
      </left>
      <right style="medium">
        <color indexed="55"/>
      </right>
      <top/>
      <bottom/>
      <diagonal/>
    </border>
    <border>
      <left style="thin">
        <color indexed="55"/>
      </left>
      <right style="thin">
        <color indexed="55"/>
      </right>
      <top/>
      <bottom/>
      <diagonal/>
    </border>
    <border>
      <left style="thin">
        <color indexed="55"/>
      </left>
      <right style="medium">
        <color indexed="23"/>
      </right>
      <top/>
      <bottom/>
      <diagonal/>
    </border>
    <border>
      <left style="medium">
        <color indexed="23"/>
      </left>
      <right style="thin">
        <color indexed="55"/>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ck">
        <color rgb="FF00E20B"/>
      </top>
      <bottom/>
      <diagonal/>
    </border>
    <border>
      <left/>
      <right style="thick">
        <color rgb="FF00E20B"/>
      </right>
      <top style="thick">
        <color rgb="FF00E20B"/>
      </top>
      <bottom/>
      <diagonal/>
    </border>
    <border>
      <left/>
      <right style="thick">
        <color rgb="FF00E20B"/>
      </right>
      <top/>
      <bottom style="thin">
        <color indexed="55"/>
      </bottom>
      <diagonal/>
    </border>
    <border>
      <left/>
      <right style="thick">
        <color rgb="FF00E20B"/>
      </right>
      <top style="thin">
        <color indexed="55"/>
      </top>
      <bottom style="thin">
        <color indexed="55"/>
      </bottom>
      <diagonal/>
    </border>
    <border>
      <left/>
      <right style="thick">
        <color rgb="FF00E20B"/>
      </right>
      <top/>
      <bottom/>
      <diagonal/>
    </border>
    <border>
      <left/>
      <right style="thick">
        <color rgb="FF00E20B"/>
      </right>
      <top style="thin">
        <color indexed="55"/>
      </top>
      <bottom/>
      <diagonal/>
    </border>
    <border>
      <left style="thick">
        <color rgb="FF00E20B"/>
      </left>
      <right style="thin">
        <color indexed="14"/>
      </right>
      <top/>
      <bottom/>
      <diagonal/>
    </border>
    <border>
      <left style="thin">
        <color indexed="55"/>
      </left>
      <right style="thick">
        <color rgb="FF00E20B"/>
      </right>
      <top/>
      <bottom/>
      <diagonal/>
    </border>
    <border>
      <left style="thick">
        <color rgb="FF00E20B"/>
      </left>
      <right style="thin">
        <color indexed="55"/>
      </right>
      <top style="thick">
        <color rgb="FF00E20B"/>
      </top>
      <bottom/>
      <diagonal/>
    </border>
    <border>
      <left style="thin">
        <color indexed="55"/>
      </left>
      <right style="thin">
        <color indexed="55"/>
      </right>
      <top style="thick">
        <color rgb="FF00E20B"/>
      </top>
      <bottom/>
      <diagonal/>
    </border>
    <border>
      <left style="thin">
        <color indexed="55"/>
      </left>
      <right style="medium">
        <color indexed="55"/>
      </right>
      <top style="thick">
        <color rgb="FF00E20B"/>
      </top>
      <bottom/>
      <diagonal/>
    </border>
    <border>
      <left style="medium">
        <color indexed="55"/>
      </left>
      <right style="thin">
        <color indexed="55"/>
      </right>
      <top style="thick">
        <color rgb="FF00E20B"/>
      </top>
      <bottom/>
      <diagonal/>
    </border>
    <border>
      <left style="thin">
        <color indexed="55"/>
      </left>
      <right/>
      <top style="thick">
        <color rgb="FF00E20B"/>
      </top>
      <bottom/>
      <diagonal/>
    </border>
    <border>
      <left style="medium">
        <color indexed="23"/>
      </left>
      <right style="thin">
        <color indexed="55"/>
      </right>
      <top style="thick">
        <color rgb="FF00E20B"/>
      </top>
      <bottom/>
      <diagonal/>
    </border>
    <border>
      <left style="thin">
        <color indexed="55"/>
      </left>
      <right style="medium">
        <color indexed="23"/>
      </right>
      <top style="thick">
        <color rgb="FF00E20B"/>
      </top>
      <bottom/>
      <diagonal/>
    </border>
    <border>
      <left/>
      <right style="thin">
        <color indexed="55"/>
      </right>
      <top style="thick">
        <color rgb="FF00E20B"/>
      </top>
      <bottom/>
      <diagonal/>
    </border>
    <border>
      <left style="thin">
        <color indexed="55"/>
      </left>
      <right style="thick">
        <color rgb="FF00E20B"/>
      </right>
      <top style="thick">
        <color rgb="FF00E20B"/>
      </top>
      <bottom/>
      <diagonal/>
    </border>
    <border>
      <left style="medium">
        <color indexed="23"/>
      </left>
      <right style="thin">
        <color indexed="55"/>
      </right>
      <top/>
      <bottom style="thick">
        <color rgb="FF00E20B"/>
      </bottom>
      <diagonal/>
    </border>
    <border>
      <left style="thick">
        <color rgb="FF00E20B"/>
      </left>
      <right style="thin">
        <color indexed="14"/>
      </right>
      <top/>
      <bottom style="thick">
        <color rgb="FF00E20B"/>
      </bottom>
      <diagonal/>
    </border>
    <border>
      <left style="thin">
        <color indexed="14"/>
      </left>
      <right style="thin">
        <color indexed="14"/>
      </right>
      <top/>
      <bottom style="thick">
        <color rgb="FF00E20B"/>
      </bottom>
      <diagonal/>
    </border>
    <border>
      <left style="thin">
        <color indexed="14"/>
      </left>
      <right style="medium">
        <color indexed="55"/>
      </right>
      <top/>
      <bottom style="thick">
        <color rgb="FF00E20B"/>
      </bottom>
      <diagonal/>
    </border>
    <border>
      <left style="medium">
        <color indexed="55"/>
      </left>
      <right style="thin">
        <color indexed="55"/>
      </right>
      <top/>
      <bottom style="thick">
        <color rgb="FF00E20B"/>
      </bottom>
      <diagonal/>
    </border>
    <border>
      <left style="thin">
        <color indexed="55"/>
      </left>
      <right style="medium">
        <color indexed="55"/>
      </right>
      <top/>
      <bottom style="thick">
        <color rgb="FF00E20B"/>
      </bottom>
      <diagonal/>
    </border>
    <border>
      <left style="thin">
        <color indexed="55"/>
      </left>
      <right style="thin">
        <color indexed="55"/>
      </right>
      <top/>
      <bottom style="thick">
        <color rgb="FF00E20B"/>
      </bottom>
      <diagonal/>
    </border>
    <border>
      <left style="thin">
        <color indexed="55"/>
      </left>
      <right/>
      <top/>
      <bottom style="thick">
        <color rgb="FF00E20B"/>
      </bottom>
      <diagonal/>
    </border>
    <border>
      <left style="thin">
        <color indexed="55"/>
      </left>
      <right style="medium">
        <color indexed="23"/>
      </right>
      <top/>
      <bottom style="thick">
        <color rgb="FF00E20B"/>
      </bottom>
      <diagonal/>
    </border>
    <border>
      <left/>
      <right style="thin">
        <color indexed="55"/>
      </right>
      <top/>
      <bottom style="thick">
        <color rgb="FF00E20B"/>
      </bottom>
      <diagonal/>
    </border>
    <border>
      <left style="thin">
        <color indexed="55"/>
      </left>
      <right style="thick">
        <color rgb="FF00E20B"/>
      </right>
      <top/>
      <bottom style="thick">
        <color rgb="FF00E20B"/>
      </bottom>
      <diagonal/>
    </border>
    <border>
      <left/>
      <right style="thick">
        <color rgb="FF00FE30"/>
      </right>
      <top style="thin">
        <color indexed="55"/>
      </top>
      <bottom/>
      <diagonal/>
    </border>
    <border>
      <left style="thick">
        <color rgb="FF47B52D"/>
      </left>
      <right style="thin">
        <color indexed="61"/>
      </right>
      <top style="thick">
        <color rgb="FF47B52D"/>
      </top>
      <bottom style="thick">
        <color rgb="FF47B52D"/>
      </bottom>
      <diagonal/>
    </border>
    <border>
      <left style="thin">
        <color indexed="61"/>
      </left>
      <right style="thin">
        <color indexed="61"/>
      </right>
      <top style="thick">
        <color rgb="FF47B52D"/>
      </top>
      <bottom style="thick">
        <color rgb="FF47B52D"/>
      </bottom>
      <diagonal/>
    </border>
    <border>
      <left style="thin">
        <color indexed="61"/>
      </left>
      <right/>
      <top style="thick">
        <color rgb="FF47B52D"/>
      </top>
      <bottom style="thick">
        <color rgb="FF47B52D"/>
      </bottom>
      <diagonal/>
    </border>
    <border>
      <left style="thin">
        <color indexed="61"/>
      </left>
      <right style="thick">
        <color rgb="FF47B52D"/>
      </right>
      <top style="thick">
        <color rgb="FF47B52D"/>
      </top>
      <bottom style="thick">
        <color rgb="FF47B52D"/>
      </bottom>
      <diagonal/>
    </border>
    <border>
      <left/>
      <right style="thin">
        <color indexed="61"/>
      </right>
      <top style="thick">
        <color rgb="FF47B52D"/>
      </top>
      <bottom style="thick">
        <color rgb="FF47B52D"/>
      </bottom>
      <diagonal/>
    </border>
    <border>
      <left/>
      <right style="thin">
        <color indexed="61"/>
      </right>
      <top/>
      <bottom style="thin">
        <color indexed="61"/>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55"/>
      </left>
      <right style="thin">
        <color indexed="61"/>
      </right>
      <top style="thick">
        <color rgb="FF47B52D"/>
      </top>
      <bottom style="thin">
        <color indexed="61"/>
      </bottom>
      <diagonal/>
    </border>
    <border>
      <left style="thin">
        <color indexed="61"/>
      </left>
      <right style="thin">
        <color indexed="61"/>
      </right>
      <top style="thick">
        <color rgb="FF47B52D"/>
      </top>
      <bottom style="thin">
        <color indexed="61"/>
      </bottom>
      <diagonal/>
    </border>
    <border>
      <left/>
      <right style="thin">
        <color indexed="61"/>
      </right>
      <top style="thick">
        <color rgb="FF47B52D"/>
      </top>
      <bottom style="thin">
        <color indexed="61"/>
      </bottom>
      <diagonal/>
    </border>
    <border>
      <left style="thin">
        <color indexed="61"/>
      </left>
      <right/>
      <top style="thick">
        <color rgb="FF47B52D"/>
      </top>
      <bottom style="thin">
        <color indexed="61"/>
      </bottom>
      <diagonal/>
    </border>
    <border>
      <left/>
      <right style="thin">
        <color indexed="55"/>
      </right>
      <top style="thick">
        <color rgb="FF47B52D"/>
      </top>
      <bottom style="thin">
        <color indexed="6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9">
    <xf numFmtId="0" fontId="0" fillId="0" borderId="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6" fillId="32" borderId="0" applyNumberFormat="0" applyBorder="0" applyAlignment="0" applyProtection="0"/>
    <xf numFmtId="0" fontId="27" fillId="33" borderId="47" applyNumberFormat="0" applyAlignment="0" applyProtection="0"/>
    <xf numFmtId="0" fontId="28" fillId="34" borderId="48" applyNumberFormat="0" applyAlignment="0" applyProtection="0"/>
    <xf numFmtId="43" fontId="19" fillId="0" borderId="0" applyFont="0" applyFill="0" applyBorder="0" applyAlignment="0" applyProtection="0"/>
    <xf numFmtId="0" fontId="29" fillId="0" borderId="0" applyNumberFormat="0" applyFill="0" applyBorder="0" applyAlignment="0" applyProtection="0"/>
    <xf numFmtId="0" fontId="30" fillId="35" borderId="0" applyNumberFormat="0" applyBorder="0" applyAlignment="0" applyProtection="0"/>
    <xf numFmtId="0" fontId="31" fillId="0" borderId="49" applyNumberFormat="0" applyFill="0" applyAlignment="0" applyProtection="0"/>
    <xf numFmtId="0" fontId="32" fillId="0" borderId="50" applyNumberFormat="0" applyFill="0" applyAlignment="0" applyProtection="0"/>
    <xf numFmtId="0" fontId="33" fillId="0" borderId="51" applyNumberFormat="0" applyFill="0" applyAlignment="0" applyProtection="0"/>
    <xf numFmtId="0" fontId="33" fillId="0" borderId="0" applyNumberFormat="0" applyFill="0" applyBorder="0" applyAlignment="0" applyProtection="0"/>
    <xf numFmtId="0" fontId="1" fillId="0" borderId="0" applyNumberFormat="0" applyFill="0" applyBorder="0" applyAlignment="0" applyProtection="0">
      <alignment vertical="top"/>
      <protection locked="0"/>
    </xf>
    <xf numFmtId="0" fontId="34" fillId="36" borderId="47" applyNumberFormat="0" applyAlignment="0" applyProtection="0"/>
    <xf numFmtId="0" fontId="35" fillId="0" borderId="52" applyNumberFormat="0" applyFill="0" applyAlignment="0" applyProtection="0"/>
    <xf numFmtId="0" fontId="36" fillId="37" borderId="0" applyNumberFormat="0" applyBorder="0" applyAlignment="0" applyProtection="0"/>
    <xf numFmtId="0" fontId="24" fillId="0" borderId="0"/>
    <xf numFmtId="0" fontId="21" fillId="38" borderId="53" applyNumberFormat="0" applyFont="0" applyAlignment="0" applyProtection="0"/>
    <xf numFmtId="0" fontId="21" fillId="38" borderId="53" applyNumberFormat="0" applyFont="0" applyAlignment="0" applyProtection="0"/>
    <xf numFmtId="0" fontId="37" fillId="33" borderId="54" applyNumberFormat="0" applyAlignment="0" applyProtection="0"/>
    <xf numFmtId="0" fontId="38" fillId="0" borderId="0" applyNumberFormat="0" applyFill="0" applyBorder="0" applyAlignment="0" applyProtection="0"/>
    <xf numFmtId="0" fontId="39" fillId="0" borderId="55" applyNumberFormat="0" applyFill="0" applyAlignment="0" applyProtection="0"/>
    <xf numFmtId="0" fontId="40"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388">
    <xf numFmtId="0" fontId="0" fillId="0" borderId="0" xfId="0"/>
    <xf numFmtId="0" fontId="4" fillId="2" borderId="0" xfId="0" applyFont="1" applyFill="1" applyAlignment="1">
      <alignment horizontal="center" wrapText="1"/>
    </xf>
    <xf numFmtId="0" fontId="4" fillId="2" borderId="0" xfId="0" applyFont="1" applyFill="1"/>
    <xf numFmtId="0" fontId="4" fillId="2" borderId="0" xfId="0"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left" wrapText="1"/>
    </xf>
    <xf numFmtId="0" fontId="3" fillId="2" borderId="0" xfId="0" applyFont="1" applyFill="1" applyAlignment="1">
      <alignment horizontal="left" wrapText="1"/>
    </xf>
    <xf numFmtId="0" fontId="4" fillId="0" borderId="0" xfId="0" applyFont="1"/>
    <xf numFmtId="0" fontId="4" fillId="0" borderId="0" xfId="0" applyFont="1" applyAlignment="1">
      <alignment horizontal="left" vertical="center"/>
    </xf>
    <xf numFmtId="1" fontId="8" fillId="0" borderId="0" xfId="0" applyNumberFormat="1"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7" fontId="8"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9"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0" fontId="0" fillId="4" borderId="0" xfId="0" applyFill="1"/>
    <xf numFmtId="0" fontId="13" fillId="0" borderId="0" xfId="0" applyFont="1"/>
    <xf numFmtId="0" fontId="3" fillId="2" borderId="0" xfId="0" applyFont="1" applyFill="1" applyAlignment="1">
      <alignment horizontal="left"/>
    </xf>
    <xf numFmtId="0" fontId="13" fillId="0" borderId="0" xfId="0" applyFont="1" applyAlignment="1">
      <alignment horizontal="left"/>
    </xf>
    <xf numFmtId="0" fontId="13" fillId="5" borderId="13" xfId="0" applyFont="1" applyFill="1" applyBorder="1"/>
    <xf numFmtId="0" fontId="13" fillId="5" borderId="14" xfId="0" applyFont="1" applyFill="1" applyBorder="1"/>
    <xf numFmtId="0" fontId="13" fillId="5" borderId="14" xfId="0" applyFont="1" applyFill="1" applyBorder="1" applyAlignment="1">
      <alignment horizontal="left"/>
    </xf>
    <xf numFmtId="49" fontId="13" fillId="5" borderId="15" xfId="0" applyNumberFormat="1" applyFont="1" applyFill="1" applyBorder="1" applyAlignment="1">
      <alignment horizontal="left"/>
    </xf>
    <xf numFmtId="49" fontId="13" fillId="5" borderId="0" xfId="0" applyNumberFormat="1" applyFont="1" applyFill="1" applyAlignment="1">
      <alignment horizontal="left"/>
    </xf>
    <xf numFmtId="0" fontId="13" fillId="5" borderId="0" xfId="0" applyFont="1" applyFill="1" applyAlignment="1">
      <alignment horizontal="left"/>
    </xf>
    <xf numFmtId="0" fontId="13" fillId="5" borderId="15" xfId="0" applyFont="1" applyFill="1" applyBorder="1"/>
    <xf numFmtId="0" fontId="13" fillId="5" borderId="0" xfId="0" applyFont="1" applyFill="1"/>
    <xf numFmtId="0" fontId="13" fillId="5" borderId="16" xfId="0" applyFont="1" applyFill="1" applyBorder="1"/>
    <xf numFmtId="0" fontId="13" fillId="5" borderId="17" xfId="0" applyFont="1" applyFill="1" applyBorder="1"/>
    <xf numFmtId="0" fontId="13" fillId="5" borderId="17" xfId="0" applyFont="1" applyFill="1" applyBorder="1" applyAlignment="1">
      <alignment horizontal="left"/>
    </xf>
    <xf numFmtId="0" fontId="0" fillId="2" borderId="0" xfId="0" applyFill="1"/>
    <xf numFmtId="0" fontId="10" fillId="2" borderId="0" xfId="0" applyFont="1" applyFill="1" applyAlignment="1">
      <alignment vertical="top" wrapText="1"/>
    </xf>
    <xf numFmtId="0" fontId="4" fillId="2" borderId="0" xfId="0" applyFont="1" applyFill="1" applyAlignment="1">
      <alignment horizontal="right"/>
    </xf>
    <xf numFmtId="0" fontId="9" fillId="2" borderId="0" xfId="0" applyFont="1" applyFill="1" applyAlignment="1">
      <alignment horizontal="left"/>
    </xf>
    <xf numFmtId="0" fontId="0" fillId="2" borderId="0" xfId="0" applyFill="1" applyAlignment="1">
      <alignment horizontal="left"/>
    </xf>
    <xf numFmtId="0" fontId="4" fillId="2" borderId="0" xfId="0" applyFont="1" applyFill="1" applyAlignment="1">
      <alignment horizontal="right" wrapText="1"/>
    </xf>
    <xf numFmtId="0" fontId="17" fillId="2" borderId="0" xfId="0" applyFont="1" applyFill="1"/>
    <xf numFmtId="0" fontId="4" fillId="2" borderId="0" xfId="0" applyFont="1" applyFill="1" applyAlignment="1">
      <alignment horizontal="right" vertical="top"/>
    </xf>
    <xf numFmtId="0" fontId="3" fillId="2" borderId="1" xfId="0" applyFont="1" applyFill="1" applyBorder="1" applyAlignment="1">
      <alignment horizontal="left" indent="1"/>
    </xf>
    <xf numFmtId="0" fontId="15" fillId="2" borderId="0" xfId="0" applyFont="1" applyFill="1"/>
    <xf numFmtId="0" fontId="0" fillId="2" borderId="0" xfId="0" applyFill="1" applyAlignment="1">
      <alignment horizontal="right"/>
    </xf>
    <xf numFmtId="0" fontId="12" fillId="2" borderId="0" xfId="0" applyFont="1" applyFill="1" applyAlignment="1">
      <alignment horizontal="left" indent="1"/>
    </xf>
    <xf numFmtId="0" fontId="17" fillId="2" borderId="0" xfId="0" applyFont="1" applyFill="1" applyAlignment="1">
      <alignment horizontal="left" indent="1"/>
    </xf>
    <xf numFmtId="0" fontId="4" fillId="6" borderId="0" xfId="0" applyFont="1" applyFill="1" applyAlignment="1">
      <alignment horizontal="left"/>
    </xf>
    <xf numFmtId="0" fontId="4" fillId="6" borderId="0" xfId="0" applyFont="1" applyFill="1" applyAlignment="1">
      <alignment horizontal="right"/>
    </xf>
    <xf numFmtId="0" fontId="0" fillId="6" borderId="0" xfId="0" applyFill="1"/>
    <xf numFmtId="0" fontId="3" fillId="6" borderId="0" xfId="0" applyFont="1" applyFill="1" applyAlignment="1">
      <alignment horizontal="right"/>
    </xf>
    <xf numFmtId="0" fontId="3" fillId="6" borderId="0" xfId="0" applyFont="1" applyFill="1" applyAlignment="1">
      <alignment horizontal="left" indent="1"/>
    </xf>
    <xf numFmtId="0" fontId="17" fillId="6" borderId="0" xfId="0" applyFont="1" applyFill="1"/>
    <xf numFmtId="0" fontId="3" fillId="2" borderId="0" xfId="0" applyFont="1" applyFill="1" applyAlignment="1">
      <alignment horizontal="left" indent="1"/>
    </xf>
    <xf numFmtId="0" fontId="3" fillId="2" borderId="0" xfId="0" applyFont="1" applyFill="1"/>
    <xf numFmtId="0" fontId="3" fillId="6" borderId="0" xfId="0" applyFont="1" applyFill="1"/>
    <xf numFmtId="0" fontId="4" fillId="2" borderId="0" xfId="0" applyFont="1" applyFill="1" applyAlignment="1">
      <alignment horizontal="center"/>
    </xf>
    <xf numFmtId="0" fontId="13" fillId="2" borderId="0" xfId="0" applyFont="1" applyFill="1" applyAlignment="1">
      <alignment horizontal="left"/>
    </xf>
    <xf numFmtId="49" fontId="13" fillId="2" borderId="18" xfId="0" applyNumberFormat="1" applyFont="1" applyFill="1" applyBorder="1" applyAlignment="1">
      <alignment horizontal="left"/>
    </xf>
    <xf numFmtId="0" fontId="13" fillId="2" borderId="19" xfId="0" applyFont="1" applyFill="1" applyBorder="1" applyAlignment="1">
      <alignment horizontal="left"/>
    </xf>
    <xf numFmtId="0" fontId="13" fillId="2" borderId="13" xfId="0" applyFont="1" applyFill="1" applyBorder="1" applyAlignment="1">
      <alignment horizontal="left"/>
    </xf>
    <xf numFmtId="0" fontId="13" fillId="2" borderId="18" xfId="0" applyFont="1" applyFill="1" applyBorder="1" applyAlignment="1">
      <alignment horizontal="left"/>
    </xf>
    <xf numFmtId="49" fontId="13" fillId="2" borderId="20" xfId="0" applyNumberFormat="1" applyFont="1" applyFill="1" applyBorder="1" applyAlignment="1">
      <alignment horizontal="left"/>
    </xf>
    <xf numFmtId="0" fontId="13" fillId="2" borderId="21" xfId="0" applyFont="1" applyFill="1" applyBorder="1" applyAlignment="1">
      <alignment horizontal="left"/>
    </xf>
    <xf numFmtId="0" fontId="13" fillId="2" borderId="15" xfId="0" applyFont="1" applyFill="1" applyBorder="1" applyAlignment="1">
      <alignment horizontal="left"/>
    </xf>
    <xf numFmtId="0" fontId="14" fillId="2" borderId="20" xfId="0" applyFont="1" applyFill="1" applyBorder="1" applyAlignment="1">
      <alignment horizontal="left"/>
    </xf>
    <xf numFmtId="0" fontId="13" fillId="2" borderId="20" xfId="0" applyFont="1" applyFill="1" applyBorder="1" applyAlignment="1">
      <alignment horizontal="left"/>
    </xf>
    <xf numFmtId="0" fontId="13" fillId="2" borderId="16" xfId="0" applyFont="1" applyFill="1" applyBorder="1" applyAlignment="1">
      <alignment horizontal="left"/>
    </xf>
    <xf numFmtId="0" fontId="13" fillId="2" borderId="22" xfId="0" applyFont="1" applyFill="1" applyBorder="1" applyAlignment="1">
      <alignment horizontal="left"/>
    </xf>
    <xf numFmtId="0" fontId="14" fillId="2" borderId="23" xfId="0" applyFont="1" applyFill="1" applyBorder="1" applyAlignment="1">
      <alignment horizontal="left"/>
    </xf>
    <xf numFmtId="0" fontId="13" fillId="2" borderId="23" xfId="0" applyFont="1" applyFill="1" applyBorder="1" applyAlignment="1">
      <alignment horizontal="left"/>
    </xf>
    <xf numFmtId="49" fontId="13" fillId="2" borderId="23" xfId="0" applyNumberFormat="1" applyFont="1" applyFill="1" applyBorder="1" applyAlignment="1">
      <alignment horizontal="left"/>
    </xf>
    <xf numFmtId="14" fontId="0" fillId="6" borderId="0" xfId="0" applyNumberFormat="1" applyFill="1"/>
    <xf numFmtId="0" fontId="17" fillId="2" borderId="0" xfId="0" applyFont="1" applyFill="1" applyAlignment="1">
      <alignment horizontal="right"/>
    </xf>
    <xf numFmtId="166" fontId="5" fillId="7" borderId="24" xfId="0" applyNumberFormat="1" applyFont="1" applyFill="1" applyBorder="1" applyAlignment="1" applyProtection="1">
      <alignment horizontal="center" vertical="center" wrapText="1"/>
      <protection locked="0"/>
    </xf>
    <xf numFmtId="168" fontId="5" fillId="7" borderId="25" xfId="0" applyNumberFormat="1" applyFont="1" applyFill="1" applyBorder="1" applyAlignment="1" applyProtection="1">
      <alignment horizontal="center" vertical="center" wrapText="1"/>
      <protection locked="0"/>
    </xf>
    <xf numFmtId="1" fontId="4" fillId="2" borderId="26" xfId="0" applyNumberFormat="1" applyFont="1" applyFill="1" applyBorder="1" applyAlignment="1">
      <alignment horizontal="center" wrapText="1"/>
    </xf>
    <xf numFmtId="0" fontId="4" fillId="2" borderId="27" xfId="0" applyFont="1" applyFill="1" applyBorder="1" applyAlignment="1">
      <alignment horizontal="left" shrinkToFit="1"/>
    </xf>
    <xf numFmtId="0" fontId="4" fillId="2" borderId="27" xfId="0" applyFont="1" applyFill="1" applyBorder="1" applyAlignment="1">
      <alignment horizontal="center" wrapText="1"/>
    </xf>
    <xf numFmtId="167" fontId="3" fillId="2" borderId="27" xfId="0" applyNumberFormat="1" applyFont="1" applyFill="1" applyBorder="1" applyAlignment="1">
      <alignment horizontal="center" wrapText="1"/>
    </xf>
    <xf numFmtId="165" fontId="3" fillId="2" borderId="27" xfId="0" applyNumberFormat="1" applyFont="1" applyFill="1" applyBorder="1" applyAlignment="1">
      <alignment horizontal="center" wrapText="1"/>
    </xf>
    <xf numFmtId="1" fontId="4" fillId="7" borderId="26" xfId="0" applyNumberFormat="1" applyFont="1" applyFill="1" applyBorder="1" applyAlignment="1">
      <alignment horizontal="center" wrapText="1"/>
    </xf>
    <xf numFmtId="0" fontId="4" fillId="7" borderId="27" xfId="0" applyFont="1" applyFill="1" applyBorder="1" applyAlignment="1">
      <alignment horizontal="left" shrinkToFit="1"/>
    </xf>
    <xf numFmtId="0" fontId="4" fillId="7" borderId="27" xfId="0" applyFont="1" applyFill="1" applyBorder="1" applyAlignment="1">
      <alignment horizontal="center" wrapText="1"/>
    </xf>
    <xf numFmtId="1" fontId="4" fillId="7" borderId="27" xfId="0" applyNumberFormat="1" applyFont="1" applyFill="1" applyBorder="1" applyAlignment="1">
      <alignment horizontal="center" wrapText="1"/>
    </xf>
    <xf numFmtId="167" fontId="4" fillId="7" borderId="27" xfId="0" applyNumberFormat="1" applyFont="1" applyFill="1" applyBorder="1" applyAlignment="1">
      <alignment horizontal="center" wrapText="1"/>
    </xf>
    <xf numFmtId="3" fontId="4" fillId="7" borderId="27" xfId="0" applyNumberFormat="1" applyFont="1" applyFill="1" applyBorder="1" applyAlignment="1">
      <alignment horizontal="center" wrapText="1"/>
    </xf>
    <xf numFmtId="167" fontId="3" fillId="7" borderId="27" xfId="0" applyNumberFormat="1" applyFont="1" applyFill="1" applyBorder="1" applyAlignment="1">
      <alignment horizontal="center" wrapText="1"/>
    </xf>
    <xf numFmtId="165" fontId="3" fillId="7" borderId="27" xfId="0" applyNumberFormat="1" applyFont="1" applyFill="1" applyBorder="1" applyAlignment="1">
      <alignment horizontal="center" wrapText="1"/>
    </xf>
    <xf numFmtId="1" fontId="4" fillId="0" borderId="26" xfId="0" applyNumberFormat="1" applyFont="1" applyBorder="1" applyAlignment="1">
      <alignment horizontal="center" wrapText="1"/>
    </xf>
    <xf numFmtId="0" fontId="4" fillId="0" borderId="27" xfId="0" applyFont="1" applyBorder="1" applyAlignment="1">
      <alignment horizontal="left" shrinkToFit="1"/>
    </xf>
    <xf numFmtId="0" fontId="4" fillId="0" borderId="27" xfId="0" applyFont="1" applyBorder="1" applyAlignment="1">
      <alignment horizontal="center" wrapText="1"/>
    </xf>
    <xf numFmtId="1" fontId="4" fillId="0" borderId="27" xfId="0" applyNumberFormat="1" applyFont="1" applyBorder="1" applyAlignment="1">
      <alignment horizontal="center" wrapText="1"/>
    </xf>
    <xf numFmtId="167" fontId="4" fillId="0" borderId="27" xfId="0" applyNumberFormat="1" applyFont="1" applyBorder="1" applyAlignment="1">
      <alignment horizontal="center" wrapText="1"/>
    </xf>
    <xf numFmtId="3" fontId="4" fillId="0" borderId="27" xfId="0" applyNumberFormat="1" applyFont="1" applyBorder="1" applyAlignment="1">
      <alignment horizontal="center" wrapText="1"/>
    </xf>
    <xf numFmtId="167" fontId="3" fillId="0" borderId="27" xfId="0" applyNumberFormat="1" applyFont="1" applyBorder="1" applyAlignment="1">
      <alignment horizontal="center" wrapText="1"/>
    </xf>
    <xf numFmtId="165" fontId="3" fillId="0" borderId="27" xfId="0" applyNumberFormat="1" applyFont="1" applyBorder="1" applyAlignment="1">
      <alignment horizontal="center" wrapText="1"/>
    </xf>
    <xf numFmtId="49" fontId="13" fillId="0" borderId="0" xfId="0" applyNumberFormat="1" applyFont="1"/>
    <xf numFmtId="1" fontId="4" fillId="2" borderId="0" xfId="0" applyNumberFormat="1" applyFont="1" applyFill="1" applyAlignment="1">
      <alignment horizontal="center" vertical="top" wrapText="1"/>
    </xf>
    <xf numFmtId="1" fontId="4" fillId="7" borderId="28" xfId="0" applyNumberFormat="1" applyFont="1" applyFill="1" applyBorder="1" applyAlignment="1">
      <alignment horizontal="center" wrapText="1"/>
    </xf>
    <xf numFmtId="0" fontId="4" fillId="7" borderId="29" xfId="0" applyFont="1" applyFill="1" applyBorder="1" applyAlignment="1">
      <alignment horizontal="left" shrinkToFit="1"/>
    </xf>
    <xf numFmtId="0" fontId="4" fillId="7" borderId="29" xfId="0" applyFont="1" applyFill="1" applyBorder="1" applyAlignment="1">
      <alignment horizontal="center" wrapText="1"/>
    </xf>
    <xf numFmtId="1" fontId="4" fillId="7" borderId="29" xfId="0" applyNumberFormat="1" applyFont="1" applyFill="1" applyBorder="1" applyAlignment="1">
      <alignment horizontal="center" wrapText="1"/>
    </xf>
    <xf numFmtId="167" fontId="4" fillId="7" borderId="29" xfId="0" applyNumberFormat="1" applyFont="1" applyFill="1" applyBorder="1" applyAlignment="1">
      <alignment horizontal="center" wrapText="1"/>
    </xf>
    <xf numFmtId="3" fontId="4" fillId="7" borderId="29" xfId="0" applyNumberFormat="1" applyFont="1" applyFill="1" applyBorder="1" applyAlignment="1">
      <alignment horizontal="center" wrapText="1"/>
    </xf>
    <xf numFmtId="167" fontId="3" fillId="7" borderId="29" xfId="0" applyNumberFormat="1" applyFont="1" applyFill="1" applyBorder="1" applyAlignment="1">
      <alignment horizontal="center" wrapText="1"/>
    </xf>
    <xf numFmtId="165" fontId="3" fillId="7" borderId="29" xfId="0" applyNumberFormat="1" applyFont="1" applyFill="1" applyBorder="1" applyAlignment="1">
      <alignment horizontal="center" wrapText="1"/>
    </xf>
    <xf numFmtId="1" fontId="4" fillId="2" borderId="0" xfId="0" applyNumberFormat="1" applyFont="1" applyFill="1" applyAlignment="1">
      <alignment vertical="top" wrapText="1"/>
    </xf>
    <xf numFmtId="169" fontId="20" fillId="2" borderId="0" xfId="0" applyNumberFormat="1" applyFont="1" applyFill="1" applyAlignment="1">
      <alignment horizontal="right" wrapText="1"/>
    </xf>
    <xf numFmtId="0" fontId="4" fillId="0" borderId="0" xfId="0" applyFont="1" applyAlignment="1">
      <alignment horizontal="left" vertical="top"/>
    </xf>
    <xf numFmtId="0" fontId="17" fillId="2" borderId="1" xfId="0" applyFont="1" applyFill="1" applyBorder="1" applyAlignment="1">
      <alignment horizontal="left" indent="1"/>
    </xf>
    <xf numFmtId="1" fontId="4" fillId="2" borderId="26" xfId="0" applyNumberFormat="1" applyFont="1" applyFill="1" applyBorder="1" applyAlignment="1">
      <alignment horizontal="left" wrapText="1"/>
    </xf>
    <xf numFmtId="0" fontId="4" fillId="0" borderId="31" xfId="0" applyFont="1" applyBorder="1" applyAlignment="1">
      <alignment horizontal="left" shrinkToFit="1"/>
    </xf>
    <xf numFmtId="0" fontId="9" fillId="2" borderId="56" xfId="0" applyFont="1" applyFill="1" applyBorder="1" applyAlignment="1">
      <alignment horizontal="left"/>
    </xf>
    <xf numFmtId="0" fontId="17" fillId="2" borderId="56" xfId="0" applyFont="1" applyFill="1" applyBorder="1"/>
    <xf numFmtId="0" fontId="3" fillId="2" borderId="56" xfId="0" applyFont="1" applyFill="1" applyBorder="1"/>
    <xf numFmtId="0" fontId="3" fillId="2" borderId="57" xfId="0" applyFont="1" applyFill="1" applyBorder="1"/>
    <xf numFmtId="0" fontId="0" fillId="2" borderId="56" xfId="0" applyFill="1" applyBorder="1" applyAlignment="1">
      <alignment horizontal="left"/>
    </xf>
    <xf numFmtId="0" fontId="3" fillId="2" borderId="56" xfId="0" applyFont="1" applyFill="1" applyBorder="1" applyAlignment="1">
      <alignment horizontal="left"/>
    </xf>
    <xf numFmtId="0" fontId="0" fillId="2" borderId="56" xfId="0" applyFill="1" applyBorder="1"/>
    <xf numFmtId="0" fontId="0" fillId="2" borderId="57" xfId="0" applyFill="1" applyBorder="1"/>
    <xf numFmtId="0" fontId="12" fillId="0" borderId="58" xfId="0" applyFont="1" applyBorder="1" applyAlignment="1">
      <alignment horizontal="right"/>
    </xf>
    <xf numFmtId="0" fontId="0" fillId="2" borderId="60" xfId="0" applyFill="1" applyBorder="1"/>
    <xf numFmtId="1" fontId="6" fillId="2" borderId="62" xfId="0" applyNumberFormat="1" applyFont="1" applyFill="1" applyBorder="1" applyAlignment="1" applyProtection="1">
      <alignment horizontal="center" vertical="center" wrapText="1"/>
      <protection locked="0"/>
    </xf>
    <xf numFmtId="1" fontId="6" fillId="2" borderId="40" xfId="0" applyNumberFormat="1" applyFont="1" applyFill="1" applyBorder="1" applyAlignment="1" applyProtection="1">
      <alignment horizontal="center" vertical="center" wrapText="1"/>
      <protection locked="0"/>
    </xf>
    <xf numFmtId="1" fontId="6" fillId="2" borderId="41" xfId="0" applyNumberFormat="1" applyFont="1" applyFill="1" applyBorder="1" applyAlignment="1" applyProtection="1">
      <alignment horizontal="center" vertical="center" wrapText="1"/>
      <protection locked="0"/>
    </xf>
    <xf numFmtId="1" fontId="6" fillId="2" borderId="42" xfId="0" applyNumberFormat="1" applyFont="1" applyFill="1" applyBorder="1" applyAlignment="1" applyProtection="1">
      <alignment horizontal="center" vertical="center" wrapText="1"/>
      <protection locked="0"/>
    </xf>
    <xf numFmtId="1" fontId="6" fillId="2" borderId="43" xfId="0" applyNumberFormat="1" applyFont="1" applyFill="1" applyBorder="1" applyAlignment="1" applyProtection="1">
      <alignment horizontal="center" vertical="center" wrapText="1"/>
      <protection locked="0"/>
    </xf>
    <xf numFmtId="3" fontId="6" fillId="2" borderId="4" xfId="0" applyNumberFormat="1" applyFont="1" applyFill="1" applyBorder="1" applyAlignment="1" applyProtection="1">
      <alignment horizontal="center" vertical="center" wrapText="1"/>
      <protection locked="0"/>
    </xf>
    <xf numFmtId="1" fontId="6" fillId="2" borderId="44" xfId="0" applyNumberFormat="1" applyFont="1" applyFill="1" applyBorder="1" applyAlignment="1" applyProtection="1">
      <alignment horizontal="center" vertical="center" wrapText="1"/>
      <protection locked="0"/>
    </xf>
    <xf numFmtId="1" fontId="6" fillId="2" borderId="3" xfId="0" applyNumberFormat="1" applyFont="1" applyFill="1" applyBorder="1" applyAlignment="1" applyProtection="1">
      <alignment horizontal="center" vertical="center" wrapText="1"/>
      <protection locked="0"/>
    </xf>
    <xf numFmtId="167" fontId="6" fillId="2" borderId="42" xfId="0" applyNumberFormat="1" applyFont="1" applyFill="1" applyBorder="1" applyAlignment="1" applyProtection="1">
      <alignment horizontal="center" vertical="center"/>
      <protection locked="0"/>
    </xf>
    <xf numFmtId="164" fontId="6" fillId="2" borderId="44" xfId="0" applyNumberFormat="1" applyFont="1" applyFill="1" applyBorder="1" applyAlignment="1" applyProtection="1">
      <alignment horizontal="center" vertical="center"/>
      <protection locked="0"/>
    </xf>
    <xf numFmtId="167" fontId="5" fillId="2" borderId="45" xfId="0" applyNumberFormat="1" applyFont="1" applyFill="1" applyBorder="1" applyAlignment="1" applyProtection="1">
      <alignment horizontal="center" vertical="center" wrapText="1"/>
      <protection locked="0"/>
    </xf>
    <xf numFmtId="167" fontId="5" fillId="3" borderId="4" xfId="0" applyNumberFormat="1" applyFont="1" applyFill="1" applyBorder="1" applyAlignment="1" applyProtection="1">
      <alignment horizontal="center" vertical="center" wrapText="1"/>
      <protection locked="0"/>
    </xf>
    <xf numFmtId="1" fontId="6" fillId="2" borderId="44" xfId="0" applyNumberFormat="1" applyFont="1" applyFill="1" applyBorder="1" applyAlignment="1" applyProtection="1">
      <alignment horizontal="center" vertical="center"/>
      <protection locked="0"/>
    </xf>
    <xf numFmtId="1" fontId="6" fillId="2" borderId="63" xfId="0" applyNumberFormat="1" applyFont="1" applyFill="1" applyBorder="1" applyAlignment="1" applyProtection="1">
      <alignment horizontal="left" vertical="center" wrapText="1"/>
      <protection locked="0"/>
    </xf>
    <xf numFmtId="1" fontId="6" fillId="5" borderId="62" xfId="0" applyNumberFormat="1" applyFont="1" applyFill="1" applyBorder="1" applyAlignment="1" applyProtection="1">
      <alignment horizontal="center" vertical="center" wrapText="1"/>
      <protection locked="0"/>
    </xf>
    <xf numFmtId="1" fontId="6" fillId="5" borderId="40" xfId="0" applyNumberFormat="1" applyFont="1" applyFill="1" applyBorder="1" applyAlignment="1" applyProtection="1">
      <alignment horizontal="center" vertical="center" wrapText="1"/>
      <protection locked="0"/>
    </xf>
    <xf numFmtId="1" fontId="6" fillId="5" borderId="41" xfId="0" applyNumberFormat="1" applyFont="1" applyFill="1" applyBorder="1" applyAlignment="1" applyProtection="1">
      <alignment horizontal="center" vertical="center" wrapText="1"/>
      <protection locked="0"/>
    </xf>
    <xf numFmtId="1" fontId="6" fillId="5" borderId="42" xfId="0" applyNumberFormat="1" applyFont="1" applyFill="1" applyBorder="1" applyAlignment="1" applyProtection="1">
      <alignment horizontal="center" vertical="center" wrapText="1"/>
      <protection locked="0"/>
    </xf>
    <xf numFmtId="3" fontId="6" fillId="5" borderId="4" xfId="0" applyNumberFormat="1" applyFont="1" applyFill="1" applyBorder="1" applyAlignment="1" applyProtection="1">
      <alignment horizontal="center" vertical="center" wrapText="1"/>
      <protection locked="0"/>
    </xf>
    <xf numFmtId="1" fontId="6" fillId="5" borderId="3" xfId="0" applyNumberFormat="1" applyFont="1" applyFill="1" applyBorder="1" applyAlignment="1" applyProtection="1">
      <alignment horizontal="center" vertical="center" wrapText="1"/>
      <protection locked="0"/>
    </xf>
    <xf numFmtId="167" fontId="6" fillId="5" borderId="42" xfId="0" applyNumberFormat="1" applyFont="1" applyFill="1" applyBorder="1" applyAlignment="1" applyProtection="1">
      <alignment horizontal="center" vertical="center"/>
      <protection locked="0"/>
    </xf>
    <xf numFmtId="164" fontId="6" fillId="5" borderId="44" xfId="0" applyNumberFormat="1" applyFont="1" applyFill="1" applyBorder="1" applyAlignment="1" applyProtection="1">
      <alignment horizontal="center" vertical="center"/>
      <protection locked="0"/>
    </xf>
    <xf numFmtId="167" fontId="5" fillId="5" borderId="45" xfId="0" applyNumberFormat="1" applyFont="1" applyFill="1" applyBorder="1" applyAlignment="1" applyProtection="1">
      <alignment horizontal="center" vertical="center" wrapText="1"/>
      <protection locked="0"/>
    </xf>
    <xf numFmtId="167" fontId="5" fillId="5" borderId="4" xfId="0" applyNumberFormat="1" applyFont="1" applyFill="1" applyBorder="1" applyAlignment="1" applyProtection="1">
      <alignment horizontal="center" vertical="center" wrapText="1"/>
      <protection locked="0"/>
    </xf>
    <xf numFmtId="1" fontId="6" fillId="5" borderId="44" xfId="0" applyNumberFormat="1" applyFont="1" applyFill="1" applyBorder="1" applyAlignment="1" applyProtection="1">
      <alignment horizontal="center" vertical="center"/>
      <protection locked="0"/>
    </xf>
    <xf numFmtId="1" fontId="6" fillId="5" borderId="63" xfId="0" applyNumberFormat="1" applyFont="1" applyFill="1" applyBorder="1" applyAlignment="1" applyProtection="1">
      <alignment horizontal="left" vertical="center" wrapText="1"/>
      <protection locked="0"/>
    </xf>
    <xf numFmtId="1" fontId="6" fillId="5" borderId="43" xfId="0" applyNumberFormat="1" applyFont="1" applyFill="1" applyBorder="1" applyAlignment="1" applyProtection="1">
      <alignment horizontal="center" vertical="center" wrapText="1"/>
      <protection locked="0"/>
    </xf>
    <xf numFmtId="1" fontId="6" fillId="5" borderId="44" xfId="0" applyNumberFormat="1" applyFont="1" applyFill="1" applyBorder="1" applyAlignment="1" applyProtection="1">
      <alignment horizontal="center" vertical="center" wrapText="1"/>
      <protection locked="0"/>
    </xf>
    <xf numFmtId="0" fontId="22" fillId="39" borderId="64" xfId="0" applyFont="1" applyFill="1" applyBorder="1" applyAlignment="1">
      <alignment horizontal="center" vertical="center" wrapText="1"/>
    </xf>
    <xf numFmtId="0" fontId="22" fillId="39" borderId="65" xfId="0" applyFont="1" applyFill="1" applyBorder="1" applyAlignment="1">
      <alignment horizontal="center" vertical="center" shrinkToFit="1"/>
    </xf>
    <xf numFmtId="0" fontId="22" fillId="39" borderId="65" xfId="0" applyFont="1" applyFill="1" applyBorder="1" applyAlignment="1">
      <alignment horizontal="center" vertical="center"/>
    </xf>
    <xf numFmtId="0" fontId="22" fillId="39" borderId="66" xfId="0" applyFont="1" applyFill="1" applyBorder="1" applyAlignment="1">
      <alignment horizontal="center" vertical="center" wrapText="1"/>
    </xf>
    <xf numFmtId="0" fontId="22" fillId="39" borderId="67" xfId="0" applyFont="1" applyFill="1" applyBorder="1" applyAlignment="1">
      <alignment horizontal="center" vertical="center" wrapText="1"/>
    </xf>
    <xf numFmtId="0" fontId="22" fillId="39" borderId="65" xfId="0" applyFont="1" applyFill="1" applyBorder="1" applyAlignment="1">
      <alignment horizontal="center" vertical="center" wrapText="1"/>
    </xf>
    <xf numFmtId="0" fontId="22" fillId="39" borderId="68" xfId="0" applyFont="1" applyFill="1" applyBorder="1" applyAlignment="1">
      <alignment horizontal="center" vertical="center" wrapText="1"/>
    </xf>
    <xf numFmtId="0" fontId="22" fillId="39" borderId="67" xfId="0" applyFont="1" applyFill="1" applyBorder="1" applyAlignment="1">
      <alignment horizontal="center" vertical="center"/>
    </xf>
    <xf numFmtId="0" fontId="22" fillId="39" borderId="69" xfId="0" applyFont="1" applyFill="1" applyBorder="1" applyAlignment="1">
      <alignment horizontal="center" vertical="center" wrapText="1"/>
    </xf>
    <xf numFmtId="0" fontId="22" fillId="39" borderId="70" xfId="0" applyFont="1" applyFill="1" applyBorder="1" applyAlignment="1">
      <alignment horizontal="center" vertical="center" wrapText="1"/>
    </xf>
    <xf numFmtId="0" fontId="23" fillId="39" borderId="71" xfId="0" applyFont="1" applyFill="1" applyBorder="1" applyAlignment="1">
      <alignment horizontal="center" vertical="center" wrapText="1"/>
    </xf>
    <xf numFmtId="0" fontId="22" fillId="39" borderId="72" xfId="0" applyFont="1" applyFill="1" applyBorder="1" applyAlignment="1">
      <alignment horizontal="center" vertical="center" wrapText="1"/>
    </xf>
    <xf numFmtId="165" fontId="5" fillId="40" borderId="46" xfId="0" applyNumberFormat="1" applyFont="1" applyFill="1" applyBorder="1" applyAlignment="1">
      <alignment horizontal="center" vertical="center" wrapText="1"/>
    </xf>
    <xf numFmtId="165" fontId="5" fillId="40" borderId="73" xfId="0" applyNumberFormat="1" applyFont="1" applyFill="1" applyBorder="1" applyAlignment="1">
      <alignment horizontal="center" vertical="center" wrapText="1"/>
    </xf>
    <xf numFmtId="1" fontId="5" fillId="40" borderId="74" xfId="0" applyNumberFormat="1" applyFont="1" applyFill="1" applyBorder="1" applyAlignment="1">
      <alignment horizontal="center" vertical="center" wrapText="1"/>
    </xf>
    <xf numFmtId="0" fontId="5" fillId="40" borderId="75" xfId="0" applyFont="1" applyFill="1" applyBorder="1" applyAlignment="1">
      <alignment vertical="center" shrinkToFit="1"/>
    </xf>
    <xf numFmtId="0" fontId="5" fillId="40" borderId="75" xfId="0" applyFont="1" applyFill="1" applyBorder="1" applyAlignment="1">
      <alignment horizontal="center" vertical="center"/>
    </xf>
    <xf numFmtId="0" fontId="5" fillId="40" borderId="76" xfId="0" applyFont="1" applyFill="1" applyBorder="1" applyAlignment="1">
      <alignment horizontal="center" vertical="center" wrapText="1"/>
    </xf>
    <xf numFmtId="1" fontId="5" fillId="40" borderId="77" xfId="0" applyNumberFormat="1" applyFont="1" applyFill="1" applyBorder="1" applyAlignment="1">
      <alignment horizontal="center" vertical="center" wrapText="1"/>
    </xf>
    <xf numFmtId="1" fontId="5" fillId="40" borderId="78" xfId="0" applyNumberFormat="1" applyFont="1" applyFill="1" applyBorder="1" applyAlignment="1">
      <alignment horizontal="center" vertical="center" wrapText="1"/>
    </xf>
    <xf numFmtId="3" fontId="5" fillId="40" borderId="79" xfId="0" applyNumberFormat="1" applyFont="1" applyFill="1" applyBorder="1" applyAlignment="1">
      <alignment horizontal="center" vertical="center" wrapText="1"/>
    </xf>
    <xf numFmtId="1" fontId="5" fillId="40" borderId="79" xfId="0" applyNumberFormat="1" applyFont="1" applyFill="1" applyBorder="1" applyAlignment="1">
      <alignment horizontal="center" vertical="center" wrapText="1"/>
    </xf>
    <xf numFmtId="1" fontId="5" fillId="40" borderId="80" xfId="0" applyNumberFormat="1" applyFont="1" applyFill="1" applyBorder="1" applyAlignment="1">
      <alignment horizontal="center" vertical="center" wrapText="1"/>
    </xf>
    <xf numFmtId="167" fontId="5" fillId="40" borderId="77" xfId="0" applyNumberFormat="1" applyFont="1" applyFill="1" applyBorder="1" applyAlignment="1">
      <alignment horizontal="center" vertical="center"/>
    </xf>
    <xf numFmtId="164" fontId="5" fillId="40" borderId="79" xfId="0" applyNumberFormat="1" applyFont="1" applyFill="1" applyBorder="1" applyAlignment="1">
      <alignment horizontal="center" vertical="center"/>
    </xf>
    <xf numFmtId="167" fontId="5" fillId="40" borderId="81" xfId="0" applyNumberFormat="1" applyFont="1" applyFill="1" applyBorder="1" applyAlignment="1">
      <alignment horizontal="center" vertical="center" wrapText="1"/>
    </xf>
    <xf numFmtId="167" fontId="5" fillId="40" borderId="82" xfId="0" applyNumberFormat="1" applyFont="1" applyFill="1" applyBorder="1" applyAlignment="1">
      <alignment horizontal="center" vertical="center" wrapText="1"/>
    </xf>
    <xf numFmtId="1" fontId="5" fillId="40" borderId="83" xfId="0" applyNumberFormat="1" applyFont="1" applyFill="1" applyBorder="1" applyAlignment="1">
      <alignment horizontal="center" vertical="center" wrapText="1"/>
    </xf>
    <xf numFmtId="0" fontId="12" fillId="0" borderId="60" xfId="0" applyFont="1" applyBorder="1" applyAlignment="1">
      <alignment horizontal="right"/>
    </xf>
    <xf numFmtId="0" fontId="0" fillId="2" borderId="84" xfId="0" applyFill="1" applyBorder="1"/>
    <xf numFmtId="0" fontId="3" fillId="41" borderId="85" xfId="0" applyFont="1" applyFill="1" applyBorder="1" applyAlignment="1">
      <alignment horizontal="center" vertical="center" wrapText="1"/>
    </xf>
    <xf numFmtId="0" fontId="3" fillId="41" borderId="86" xfId="0" applyFont="1" applyFill="1" applyBorder="1" applyAlignment="1">
      <alignment horizontal="center" vertical="center" wrapText="1"/>
    </xf>
    <xf numFmtId="0" fontId="3" fillId="41" borderId="87" xfId="0" applyFont="1" applyFill="1" applyBorder="1" applyAlignment="1">
      <alignment horizontal="center" vertical="center" wrapText="1"/>
    </xf>
    <xf numFmtId="1" fontId="5" fillId="42" borderId="7" xfId="0" applyNumberFormat="1" applyFont="1" applyFill="1" applyBorder="1" applyAlignment="1">
      <alignment horizontal="center" vertical="center" wrapText="1"/>
    </xf>
    <xf numFmtId="0" fontId="5" fillId="42" borderId="8" xfId="0" applyFont="1" applyFill="1" applyBorder="1" applyAlignment="1">
      <alignment horizontal="center" vertical="center" wrapText="1"/>
    </xf>
    <xf numFmtId="1" fontId="5" fillId="42" borderId="8" xfId="0" applyNumberFormat="1" applyFont="1" applyFill="1" applyBorder="1" applyAlignment="1">
      <alignment horizontal="center" vertical="center" wrapText="1"/>
    </xf>
    <xf numFmtId="167" fontId="5" fillId="42" borderId="8" xfId="0" applyNumberFormat="1" applyFont="1" applyFill="1" applyBorder="1" applyAlignment="1">
      <alignment horizontal="center" vertical="center" wrapText="1"/>
    </xf>
    <xf numFmtId="3" fontId="5" fillId="42" borderId="8" xfId="0" applyNumberFormat="1" applyFont="1" applyFill="1" applyBorder="1" applyAlignment="1">
      <alignment horizontal="center" vertical="center" wrapText="1"/>
    </xf>
    <xf numFmtId="165" fontId="5" fillId="42" borderId="9" xfId="0" applyNumberFormat="1" applyFont="1" applyFill="1" applyBorder="1" applyAlignment="1">
      <alignment horizontal="center" vertical="center" wrapText="1"/>
    </xf>
    <xf numFmtId="0" fontId="17" fillId="2" borderId="60" xfId="0" applyFont="1" applyFill="1" applyBorder="1" applyProtection="1">
      <protection locked="0"/>
    </xf>
    <xf numFmtId="3" fontId="3" fillId="2" borderId="5" xfId="0" applyNumberFormat="1" applyFont="1" applyFill="1" applyBorder="1" applyAlignment="1">
      <alignment horizontal="left"/>
    </xf>
    <xf numFmtId="1" fontId="3" fillId="2" borderId="10" xfId="0" applyNumberFormat="1" applyFont="1" applyFill="1" applyBorder="1"/>
    <xf numFmtId="0" fontId="3" fillId="41" borderId="89" xfId="0" applyFont="1" applyFill="1" applyBorder="1" applyAlignment="1">
      <alignment horizontal="center" vertical="center" wrapText="1"/>
    </xf>
    <xf numFmtId="1" fontId="4" fillId="7" borderId="90" xfId="0" applyNumberFormat="1" applyFont="1" applyFill="1" applyBorder="1" applyAlignment="1">
      <alignment horizontal="center" wrapText="1"/>
    </xf>
    <xf numFmtId="1" fontId="4" fillId="2" borderId="30" xfId="0" applyNumberFormat="1" applyFont="1" applyFill="1" applyBorder="1" applyAlignment="1">
      <alignment horizontal="center" wrapText="1"/>
    </xf>
    <xf numFmtId="1" fontId="4" fillId="7" borderId="30" xfId="0" applyNumberFormat="1" applyFont="1" applyFill="1" applyBorder="1" applyAlignment="1">
      <alignment horizontal="center" wrapText="1"/>
    </xf>
    <xf numFmtId="1" fontId="4" fillId="0" borderId="30" xfId="0" applyNumberFormat="1" applyFont="1" applyBorder="1" applyAlignment="1">
      <alignment horizontal="center" wrapText="1"/>
    </xf>
    <xf numFmtId="0" fontId="3" fillId="2" borderId="0" xfId="0" applyFont="1" applyFill="1" applyAlignment="1">
      <alignment vertical="top" wrapText="1"/>
    </xf>
    <xf numFmtId="1" fontId="41" fillId="2" borderId="0" xfId="0" applyNumberFormat="1" applyFont="1" applyFill="1" applyAlignment="1">
      <alignment vertical="top" wrapText="1"/>
    </xf>
    <xf numFmtId="0" fontId="3" fillId="43" borderId="86" xfId="0" applyFont="1" applyFill="1" applyBorder="1" applyAlignment="1">
      <alignment horizontal="center" vertical="center" wrapText="1"/>
    </xf>
    <xf numFmtId="0" fontId="8" fillId="44" borderId="8" xfId="0" applyFont="1" applyFill="1" applyBorder="1" applyAlignment="1">
      <alignment horizontal="center" vertical="center" wrapText="1"/>
    </xf>
    <xf numFmtId="1" fontId="8" fillId="44" borderId="8" xfId="0" applyNumberFormat="1" applyFont="1" applyFill="1" applyBorder="1" applyAlignment="1">
      <alignment horizontal="center" vertical="center" wrapText="1"/>
    </xf>
    <xf numFmtId="167" fontId="8" fillId="44" borderId="8" xfId="0" applyNumberFormat="1" applyFont="1" applyFill="1" applyBorder="1" applyAlignment="1">
      <alignment horizontal="center" vertical="center" wrapText="1"/>
    </xf>
    <xf numFmtId="1" fontId="8" fillId="44" borderId="12" xfId="0" applyNumberFormat="1" applyFont="1" applyFill="1" applyBorder="1" applyAlignment="1">
      <alignment horizontal="center" vertical="center" wrapText="1"/>
    </xf>
    <xf numFmtId="3" fontId="8" fillId="44" borderId="8" xfId="0" applyNumberFormat="1" applyFont="1" applyFill="1" applyBorder="1" applyAlignment="1">
      <alignment horizontal="center" vertical="center" wrapText="1"/>
    </xf>
    <xf numFmtId="1" fontId="8" fillId="44" borderId="11" xfId="0" applyNumberFormat="1" applyFont="1" applyFill="1" applyBorder="1" applyAlignment="1">
      <alignment horizontal="center" vertical="center" wrapText="1"/>
    </xf>
    <xf numFmtId="167" fontId="8" fillId="44" borderId="11" xfId="0" applyNumberFormat="1" applyFont="1" applyFill="1" applyBorder="1" applyAlignment="1">
      <alignment horizontal="center" vertical="center" wrapText="1"/>
    </xf>
    <xf numFmtId="165" fontId="8" fillId="44" borderId="9" xfId="0" applyNumberFormat="1" applyFont="1" applyFill="1" applyBorder="1" applyAlignment="1">
      <alignment horizontal="center" vertical="center" wrapText="1"/>
    </xf>
    <xf numFmtId="0" fontId="4" fillId="2" borderId="91" xfId="0" applyFont="1" applyFill="1" applyBorder="1" applyAlignment="1">
      <alignment horizontal="left" wrapText="1"/>
    </xf>
    <xf numFmtId="0" fontId="43" fillId="2" borderId="0" xfId="0" applyFont="1" applyFill="1"/>
    <xf numFmtId="167" fontId="4" fillId="2" borderId="27" xfId="0" applyNumberFormat="1" applyFont="1" applyFill="1" applyBorder="1" applyAlignment="1">
      <alignment horizontal="center" wrapText="1"/>
    </xf>
    <xf numFmtId="3" fontId="4" fillId="2" borderId="27" xfId="0" applyNumberFormat="1" applyFont="1" applyFill="1" applyBorder="1" applyAlignment="1">
      <alignment horizontal="center" wrapText="1"/>
    </xf>
    <xf numFmtId="1" fontId="4" fillId="2" borderId="27" xfId="0" applyNumberFormat="1" applyFont="1" applyFill="1" applyBorder="1" applyAlignment="1">
      <alignment horizontal="center" wrapText="1"/>
    </xf>
    <xf numFmtId="0" fontId="3" fillId="2" borderId="5" xfId="0" applyFont="1" applyFill="1" applyBorder="1" applyAlignment="1">
      <alignment horizontal="left"/>
    </xf>
    <xf numFmtId="0" fontId="7" fillId="2" borderId="0" xfId="0" applyFont="1" applyFill="1" applyAlignment="1">
      <alignment horizontal="left"/>
    </xf>
    <xf numFmtId="0" fontId="3" fillId="2" borderId="10" xfId="0" applyFont="1" applyFill="1" applyBorder="1"/>
    <xf numFmtId="167" fontId="5" fillId="42" borderId="11" xfId="0" applyNumberFormat="1" applyFont="1" applyFill="1" applyBorder="1" applyAlignment="1">
      <alignment horizontal="center" vertical="center" wrapText="1"/>
    </xf>
    <xf numFmtId="1" fontId="5" fillId="42" borderId="12" xfId="0" applyNumberFormat="1" applyFont="1" applyFill="1" applyBorder="1" applyAlignment="1">
      <alignment horizontal="center" vertical="center" wrapText="1"/>
    </xf>
    <xf numFmtId="1" fontId="5" fillId="42" borderId="11" xfId="0" applyNumberFormat="1" applyFont="1" applyFill="1" applyBorder="1" applyAlignment="1">
      <alignment horizontal="center" vertical="center" wrapText="1"/>
    </xf>
    <xf numFmtId="0" fontId="7" fillId="2" borderId="93" xfId="0" applyFont="1" applyFill="1" applyBorder="1" applyAlignment="1">
      <alignment horizontal="left"/>
    </xf>
    <xf numFmtId="0" fontId="4" fillId="2" borderId="93" xfId="0" applyFont="1" applyFill="1" applyBorder="1" applyAlignment="1">
      <alignment horizontal="left" wrapText="1"/>
    </xf>
    <xf numFmtId="0" fontId="4" fillId="2" borderId="93" xfId="0" applyFont="1" applyFill="1" applyBorder="1" applyAlignment="1">
      <alignment horizontal="center" wrapText="1"/>
    </xf>
    <xf numFmtId="0" fontId="4" fillId="2" borderId="94" xfId="0" applyFont="1" applyFill="1" applyBorder="1"/>
    <xf numFmtId="0" fontId="4" fillId="2" borderId="96" xfId="0" applyFont="1" applyFill="1" applyBorder="1"/>
    <xf numFmtId="0" fontId="4" fillId="2" borderId="95" xfId="0" applyFont="1" applyFill="1" applyBorder="1"/>
    <xf numFmtId="0" fontId="3" fillId="2" borderId="91" xfId="0" applyFont="1" applyFill="1" applyBorder="1" applyAlignment="1">
      <alignment vertical="top" wrapText="1"/>
    </xf>
    <xf numFmtId="0" fontId="3" fillId="2" borderId="91" xfId="0" applyFont="1" applyFill="1" applyBorder="1" applyAlignment="1">
      <alignment wrapText="1"/>
    </xf>
    <xf numFmtId="0" fontId="4" fillId="2" borderId="98" xfId="0" applyFont="1" applyFill="1" applyBorder="1"/>
    <xf numFmtId="1" fontId="4" fillId="7" borderId="99" xfId="0" applyNumberFormat="1" applyFont="1" applyFill="1" applyBorder="1" applyAlignment="1">
      <alignment horizontal="center" wrapText="1"/>
    </xf>
    <xf numFmtId="0" fontId="4" fillId="7" borderId="100" xfId="0" applyFont="1" applyFill="1" applyBorder="1" applyAlignment="1">
      <alignment horizontal="left" shrinkToFit="1"/>
    </xf>
    <xf numFmtId="0" fontId="4" fillId="7" borderId="100" xfId="0" applyFont="1" applyFill="1" applyBorder="1" applyAlignment="1">
      <alignment horizontal="center" wrapText="1"/>
    </xf>
    <xf numFmtId="167" fontId="4" fillId="7" borderId="100" xfId="0" applyNumberFormat="1" applyFont="1" applyFill="1" applyBorder="1" applyAlignment="1">
      <alignment horizontal="center" wrapText="1"/>
    </xf>
    <xf numFmtId="1" fontId="4" fillId="7" borderId="100" xfId="0" applyNumberFormat="1" applyFont="1" applyFill="1" applyBorder="1" applyAlignment="1">
      <alignment horizontal="center" wrapText="1"/>
    </xf>
    <xf numFmtId="3" fontId="4" fillId="7" borderId="100" xfId="0" applyNumberFormat="1" applyFont="1" applyFill="1" applyBorder="1" applyAlignment="1">
      <alignment horizontal="center" wrapText="1"/>
    </xf>
    <xf numFmtId="1" fontId="4" fillId="7" borderId="101" xfId="0" applyNumberFormat="1" applyFont="1" applyFill="1" applyBorder="1" applyAlignment="1">
      <alignment horizontal="center" wrapText="1"/>
    </xf>
    <xf numFmtId="167" fontId="3" fillId="7" borderId="100" xfId="0" applyNumberFormat="1" applyFont="1" applyFill="1" applyBorder="1" applyAlignment="1">
      <alignment horizontal="center" wrapText="1"/>
    </xf>
    <xf numFmtId="165" fontId="3" fillId="7" borderId="100" xfId="0" applyNumberFormat="1" applyFont="1" applyFill="1" applyBorder="1" applyAlignment="1">
      <alignment horizontal="center" wrapText="1"/>
    </xf>
    <xf numFmtId="0" fontId="13" fillId="2" borderId="14" xfId="0" applyFont="1" applyFill="1" applyBorder="1" applyAlignment="1">
      <alignment horizontal="left"/>
    </xf>
    <xf numFmtId="0" fontId="13" fillId="2" borderId="17" xfId="0" applyFont="1" applyFill="1" applyBorder="1" applyAlignment="1">
      <alignment horizontal="left"/>
    </xf>
    <xf numFmtId="0" fontId="0" fillId="2" borderId="104" xfId="0" applyFill="1" applyBorder="1"/>
    <xf numFmtId="0" fontId="0" fillId="2" borderId="105" xfId="0" applyFill="1" applyBorder="1"/>
    <xf numFmtId="0" fontId="13" fillId="2" borderId="105" xfId="0" applyFont="1" applyFill="1" applyBorder="1"/>
    <xf numFmtId="0" fontId="0" fillId="2" borderId="106" xfId="0" applyFill="1" applyBorder="1"/>
    <xf numFmtId="1" fontId="6" fillId="46" borderId="40" xfId="0" applyNumberFormat="1" applyFont="1" applyFill="1" applyBorder="1" applyAlignment="1" applyProtection="1">
      <alignment horizontal="center" vertical="center" wrapText="1"/>
      <protection locked="0"/>
    </xf>
    <xf numFmtId="0" fontId="6" fillId="0" borderId="0" xfId="0" applyFont="1" applyAlignment="1">
      <alignment horizontal="left"/>
    </xf>
    <xf numFmtId="1" fontId="6" fillId="2" borderId="40" xfId="0" applyNumberFormat="1" applyFont="1" applyFill="1" applyBorder="1" applyAlignment="1" applyProtection="1">
      <alignment horizontal="left" vertical="center" wrapText="1"/>
      <protection locked="0"/>
    </xf>
    <xf numFmtId="1" fontId="6" fillId="5" borderId="40" xfId="0" applyNumberFormat="1" applyFont="1" applyFill="1" applyBorder="1" applyAlignment="1" applyProtection="1">
      <alignment horizontal="left" vertical="center" wrapText="1"/>
      <protection locked="0"/>
    </xf>
    <xf numFmtId="0" fontId="3" fillId="6" borderId="0" xfId="0" applyFont="1" applyFill="1" applyAlignment="1">
      <alignment horizontal="left"/>
    </xf>
    <xf numFmtId="0" fontId="0" fillId="6" borderId="0" xfId="0" applyFill="1" applyAlignment="1">
      <alignment horizontal="left" indent="1"/>
    </xf>
    <xf numFmtId="0" fontId="6" fillId="2" borderId="40" xfId="0" applyFont="1" applyFill="1" applyBorder="1" applyAlignment="1" applyProtection="1">
      <alignment horizontal="center" vertical="center" wrapText="1"/>
      <protection locked="0"/>
    </xf>
    <xf numFmtId="0" fontId="6" fillId="5" borderId="40" xfId="0" applyFont="1" applyFill="1" applyBorder="1" applyAlignment="1" applyProtection="1">
      <alignment horizontal="center" vertical="center" wrapText="1"/>
      <protection locked="0"/>
    </xf>
    <xf numFmtId="0" fontId="13" fillId="2" borderId="104" xfId="0" applyFont="1" applyFill="1" applyBorder="1" applyAlignment="1">
      <alignment horizontal="left"/>
    </xf>
    <xf numFmtId="0" fontId="13" fillId="2" borderId="105" xfId="0" applyFont="1" applyFill="1" applyBorder="1" applyAlignment="1">
      <alignment horizontal="left"/>
    </xf>
    <xf numFmtId="0" fontId="13" fillId="2" borderId="106" xfId="0" applyFont="1" applyFill="1" applyBorder="1" applyAlignment="1">
      <alignment horizontal="left"/>
    </xf>
    <xf numFmtId="0" fontId="3" fillId="0" borderId="0" xfId="0" applyFont="1" applyAlignment="1">
      <alignment horizontal="left"/>
    </xf>
    <xf numFmtId="49" fontId="6" fillId="5" borderId="40" xfId="0"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indent="1"/>
      <protection locked="0"/>
    </xf>
    <xf numFmtId="0" fontId="3" fillId="0" borderId="58" xfId="0" applyFont="1" applyBorder="1" applyAlignment="1" applyProtection="1">
      <alignment horizontal="left" indent="1"/>
      <protection locked="0"/>
    </xf>
    <xf numFmtId="0" fontId="3" fillId="0" borderId="10" xfId="0" applyFont="1" applyBorder="1" applyAlignment="1" applyProtection="1">
      <alignment horizontal="left" indent="1"/>
      <protection locked="0"/>
    </xf>
    <xf numFmtId="0" fontId="3" fillId="0" borderId="59" xfId="0" applyFont="1" applyBorder="1" applyAlignment="1" applyProtection="1">
      <alignment horizontal="left" indent="1"/>
      <protection locked="0"/>
    </xf>
    <xf numFmtId="0" fontId="3" fillId="0" borderId="3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60"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58" xfId="0" applyFont="1" applyBorder="1" applyAlignment="1" applyProtection="1">
      <alignment horizontal="left" vertical="top" wrapText="1"/>
      <protection locked="0"/>
    </xf>
    <xf numFmtId="0" fontId="3" fillId="2" borderId="10" xfId="0" applyFont="1" applyFill="1" applyBorder="1" applyAlignment="1" applyProtection="1">
      <alignment horizontal="left" indent="1"/>
      <protection locked="0"/>
    </xf>
    <xf numFmtId="0" fontId="3" fillId="2" borderId="5" xfId="0" applyFont="1" applyFill="1" applyBorder="1" applyAlignment="1" applyProtection="1">
      <alignment horizontal="left" indent="1"/>
      <protection locked="0"/>
    </xf>
    <xf numFmtId="0" fontId="3" fillId="2" borderId="58" xfId="0" applyFont="1" applyFill="1" applyBorder="1" applyAlignment="1" applyProtection="1">
      <alignment horizontal="left" indent="1"/>
      <protection locked="0"/>
    </xf>
    <xf numFmtId="0" fontId="3" fillId="2" borderId="59" xfId="0" applyFont="1" applyFill="1" applyBorder="1" applyAlignment="1" applyProtection="1">
      <alignment horizontal="left" indent="1"/>
      <protection locked="0"/>
    </xf>
    <xf numFmtId="0" fontId="3" fillId="0" borderId="2"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14" fontId="3" fillId="0" borderId="5" xfId="0" applyNumberFormat="1" applyFont="1" applyBorder="1" applyAlignment="1" applyProtection="1">
      <alignment horizontal="left" indent="1"/>
      <protection locked="0"/>
    </xf>
    <xf numFmtId="1" fontId="3" fillId="45" borderId="5" xfId="28" applyNumberFormat="1" applyFont="1" applyFill="1" applyBorder="1" applyAlignment="1" applyProtection="1">
      <alignment horizontal="left" indent="1"/>
      <protection locked="0"/>
    </xf>
    <xf numFmtId="0" fontId="3" fillId="6" borderId="0" xfId="0" applyFont="1" applyFill="1" applyAlignment="1">
      <alignment horizontal="left" indent="1"/>
    </xf>
    <xf numFmtId="0" fontId="10" fillId="2" borderId="0" xfId="0" applyFont="1" applyFill="1" applyAlignment="1">
      <alignment horizontal="left" vertical="top" wrapText="1"/>
    </xf>
    <xf numFmtId="0" fontId="1" fillId="2" borderId="5" xfId="35" applyFill="1" applyBorder="1" applyAlignment="1" applyProtection="1">
      <alignment horizontal="left" indent="1"/>
      <protection locked="0"/>
    </xf>
    <xf numFmtId="0" fontId="16" fillId="2" borderId="5" xfId="35" applyFont="1" applyFill="1" applyBorder="1" applyAlignment="1" applyProtection="1">
      <alignment horizontal="left" indent="1"/>
      <protection locked="0"/>
    </xf>
    <xf numFmtId="0" fontId="12" fillId="2" borderId="5" xfId="0" applyFont="1" applyFill="1" applyBorder="1" applyAlignment="1">
      <alignment horizontal="center"/>
    </xf>
    <xf numFmtId="0" fontId="3" fillId="0" borderId="0" xfId="0" applyFont="1" applyAlignment="1" applyProtection="1">
      <alignment horizontal="left" indent="1"/>
      <protection locked="0"/>
    </xf>
    <xf numFmtId="0" fontId="3" fillId="2" borderId="0" xfId="0" applyFont="1" applyFill="1" applyAlignment="1">
      <alignment horizontal="left" indent="1"/>
    </xf>
    <xf numFmtId="0" fontId="3" fillId="2" borderId="60" xfId="0" applyFont="1" applyFill="1" applyBorder="1" applyAlignment="1">
      <alignment horizontal="left" indent="1"/>
    </xf>
    <xf numFmtId="0" fontId="3" fillId="0" borderId="60" xfId="0" applyFont="1" applyBorder="1" applyAlignment="1" applyProtection="1">
      <alignment horizontal="left" indent="1"/>
      <protection locked="0"/>
    </xf>
    <xf numFmtId="0" fontId="1" fillId="0" borderId="10" xfId="35" applyNumberFormat="1" applyBorder="1" applyAlignment="1" applyProtection="1">
      <alignment horizontal="left" indent="1"/>
      <protection locked="0"/>
    </xf>
    <xf numFmtId="1" fontId="3" fillId="0" borderId="5" xfId="28" applyNumberFormat="1" applyFont="1" applyBorder="1" applyAlignment="1" applyProtection="1">
      <alignment horizontal="left" indent="1"/>
      <protection locked="0"/>
    </xf>
    <xf numFmtId="0" fontId="3" fillId="2" borderId="27" xfId="0" applyFont="1" applyFill="1" applyBorder="1" applyAlignment="1">
      <alignment horizontal="left" wrapText="1"/>
    </xf>
    <xf numFmtId="0" fontId="4" fillId="2" borderId="27" xfId="0" applyFont="1" applyFill="1" applyBorder="1" applyAlignment="1">
      <alignment horizontal="left" wrapText="1"/>
    </xf>
    <xf numFmtId="167" fontId="4" fillId="2" borderId="27" xfId="0" applyNumberFormat="1" applyFont="1" applyFill="1" applyBorder="1" applyAlignment="1">
      <alignment horizontal="center" wrapText="1"/>
    </xf>
    <xf numFmtId="3" fontId="4" fillId="2" borderId="27" xfId="0" applyNumberFormat="1" applyFont="1" applyFill="1" applyBorder="1" applyAlignment="1">
      <alignment horizontal="center" wrapText="1"/>
    </xf>
    <xf numFmtId="1" fontId="4" fillId="2" borderId="27" xfId="0" applyNumberFormat="1" applyFont="1" applyFill="1" applyBorder="1" applyAlignment="1">
      <alignment horizontal="center" wrapText="1"/>
    </xf>
    <xf numFmtId="1" fontId="4" fillId="7" borderId="102" xfId="0" applyNumberFormat="1" applyFont="1" applyFill="1" applyBorder="1" applyAlignment="1">
      <alignment horizontal="left" wrapText="1"/>
    </xf>
    <xf numFmtId="0" fontId="4" fillId="7" borderId="103" xfId="0" applyFont="1" applyFill="1" applyBorder="1" applyAlignment="1">
      <alignment horizontal="left" wrapText="1"/>
    </xf>
    <xf numFmtId="0" fontId="4" fillId="0" borderId="27" xfId="0" applyFont="1" applyBorder="1" applyAlignment="1">
      <alignment horizontal="left" wrapText="1"/>
    </xf>
    <xf numFmtId="0" fontId="4" fillId="7" borderId="38" xfId="0" applyFont="1" applyFill="1" applyBorder="1" applyAlignment="1">
      <alignment horizontal="left" shrinkToFit="1"/>
    </xf>
    <xf numFmtId="0" fontId="0" fillId="0" borderId="39" xfId="0" applyBorder="1" applyAlignment="1">
      <alignment horizontal="left"/>
    </xf>
    <xf numFmtId="0" fontId="4" fillId="0" borderId="31" xfId="0" applyFont="1" applyBorder="1" applyAlignment="1">
      <alignment horizontal="left" wrapText="1"/>
    </xf>
    <xf numFmtId="0" fontId="4" fillId="0" borderId="34" xfId="0" applyFont="1" applyBorder="1" applyAlignment="1">
      <alignment horizontal="left" wrapText="1"/>
    </xf>
    <xf numFmtId="0" fontId="4" fillId="7" borderId="31" xfId="0" applyFont="1" applyFill="1" applyBorder="1" applyAlignment="1">
      <alignment horizontal="left" wrapText="1"/>
    </xf>
    <xf numFmtId="0" fontId="4" fillId="7" borderId="34" xfId="0" applyFont="1" applyFill="1" applyBorder="1" applyAlignment="1">
      <alignment horizontal="left" wrapText="1"/>
    </xf>
    <xf numFmtId="1" fontId="4" fillId="0" borderId="27" xfId="0" applyNumberFormat="1" applyFont="1" applyBorder="1" applyAlignment="1">
      <alignment horizontal="center" wrapText="1"/>
    </xf>
    <xf numFmtId="3" fontId="4" fillId="7" borderId="27" xfId="0" applyNumberFormat="1" applyFont="1" applyFill="1" applyBorder="1" applyAlignment="1">
      <alignment horizontal="center" wrapText="1"/>
    </xf>
    <xf numFmtId="0" fontId="4" fillId="7" borderId="30" xfId="0" applyFont="1" applyFill="1" applyBorder="1" applyAlignment="1">
      <alignment horizontal="left" wrapText="1"/>
    </xf>
    <xf numFmtId="167" fontId="4" fillId="7" borderId="27" xfId="0" applyNumberFormat="1" applyFont="1" applyFill="1" applyBorder="1" applyAlignment="1">
      <alignment horizontal="center" wrapText="1"/>
    </xf>
    <xf numFmtId="167" fontId="4" fillId="0" borderId="27" xfId="0" applyNumberFormat="1" applyFont="1" applyBorder="1" applyAlignment="1">
      <alignment horizontal="center" wrapText="1"/>
    </xf>
    <xf numFmtId="0" fontId="4" fillId="7" borderId="27" xfId="0" applyFont="1" applyFill="1" applyBorder="1" applyAlignment="1">
      <alignment horizontal="left" wrapText="1"/>
    </xf>
    <xf numFmtId="1" fontId="4" fillId="7" borderId="29" xfId="0" applyNumberFormat="1" applyFont="1" applyFill="1" applyBorder="1" applyAlignment="1">
      <alignment horizontal="center" wrapText="1"/>
    </xf>
    <xf numFmtId="0" fontId="4" fillId="7" borderId="36" xfId="0" applyFont="1" applyFill="1" applyBorder="1" applyAlignment="1">
      <alignment horizontal="left" wrapText="1"/>
    </xf>
    <xf numFmtId="0" fontId="4" fillId="7" borderId="37" xfId="0" applyFont="1" applyFill="1" applyBorder="1" applyAlignment="1">
      <alignment horizontal="left" wrapText="1"/>
    </xf>
    <xf numFmtId="3" fontId="4" fillId="7" borderId="29" xfId="0" applyNumberFormat="1" applyFont="1" applyFill="1" applyBorder="1" applyAlignment="1">
      <alignment horizontal="center" wrapText="1"/>
    </xf>
    <xf numFmtId="1" fontId="4" fillId="7" borderId="27" xfId="0" applyNumberFormat="1" applyFont="1" applyFill="1" applyBorder="1" applyAlignment="1">
      <alignment horizontal="center" wrapText="1"/>
    </xf>
    <xf numFmtId="0" fontId="8" fillId="44" borderId="12" xfId="0" applyFont="1" applyFill="1" applyBorder="1" applyAlignment="1">
      <alignment horizontal="left" vertical="center" wrapText="1"/>
    </xf>
    <xf numFmtId="0" fontId="8" fillId="44" borderId="11" xfId="0" applyFont="1" applyFill="1" applyBorder="1" applyAlignment="1">
      <alignment horizontal="left" vertical="center" wrapText="1"/>
    </xf>
    <xf numFmtId="167" fontId="8" fillId="44" borderId="12" xfId="0" applyNumberFormat="1" applyFont="1" applyFill="1" applyBorder="1" applyAlignment="1">
      <alignment horizontal="center" vertical="center" wrapText="1"/>
    </xf>
    <xf numFmtId="167" fontId="8" fillId="44" borderId="11" xfId="0" applyNumberFormat="1" applyFont="1" applyFill="1" applyBorder="1" applyAlignment="1">
      <alignment horizontal="center" vertical="center" wrapText="1"/>
    </xf>
    <xf numFmtId="3" fontId="8" fillId="44" borderId="12" xfId="0" applyNumberFormat="1" applyFont="1" applyFill="1" applyBorder="1" applyAlignment="1">
      <alignment horizontal="center" vertical="center" wrapText="1"/>
    </xf>
    <xf numFmtId="3" fontId="8" fillId="44" borderId="11" xfId="0" applyNumberFormat="1" applyFont="1" applyFill="1" applyBorder="1" applyAlignment="1">
      <alignment horizontal="center" vertical="center" wrapText="1"/>
    </xf>
    <xf numFmtId="0" fontId="18" fillId="44" borderId="12" xfId="0" applyFont="1" applyFill="1" applyBorder="1" applyAlignment="1">
      <alignment horizontal="center" vertical="center" wrapText="1"/>
    </xf>
    <xf numFmtId="0" fontId="18" fillId="44" borderId="35" xfId="0" applyFont="1" applyFill="1" applyBorder="1" applyAlignment="1">
      <alignment horizontal="center" vertical="center" wrapText="1"/>
    </xf>
    <xf numFmtId="1" fontId="8" fillId="44" borderId="12" xfId="0" applyNumberFormat="1" applyFont="1" applyFill="1" applyBorder="1" applyAlignment="1">
      <alignment horizontal="center" vertical="center" wrapText="1"/>
    </xf>
    <xf numFmtId="1" fontId="8" fillId="44" borderId="11" xfId="0" applyNumberFormat="1" applyFont="1" applyFill="1" applyBorder="1" applyAlignment="1">
      <alignment horizontal="center" vertical="center" wrapText="1"/>
    </xf>
    <xf numFmtId="3" fontId="4" fillId="0" borderId="27" xfId="0" applyNumberFormat="1" applyFont="1" applyBorder="1" applyAlignment="1">
      <alignment horizontal="center" wrapText="1"/>
    </xf>
    <xf numFmtId="0" fontId="4" fillId="0" borderId="30" xfId="0" applyFont="1" applyBorder="1" applyAlignment="1">
      <alignment horizontal="left" wrapText="1"/>
    </xf>
    <xf numFmtId="0" fontId="4" fillId="7" borderId="29" xfId="0" applyFont="1" applyFill="1" applyBorder="1" applyAlignment="1">
      <alignment horizontal="left" wrapText="1"/>
    </xf>
    <xf numFmtId="167" fontId="4" fillId="7" borderId="29" xfId="0" applyNumberFormat="1" applyFont="1" applyFill="1" applyBorder="1" applyAlignment="1">
      <alignment horizontal="center" wrapText="1"/>
    </xf>
    <xf numFmtId="0" fontId="4" fillId="2" borderId="0" xfId="0" applyFont="1" applyFill="1" applyAlignment="1">
      <alignment wrapText="1"/>
    </xf>
    <xf numFmtId="0" fontId="0" fillId="0" borderId="0" xfId="0"/>
    <xf numFmtId="49" fontId="3" fillId="7" borderId="31" xfId="0" applyNumberFormat="1" applyFont="1" applyFill="1" applyBorder="1" applyAlignment="1">
      <alignment horizontal="left" wrapText="1"/>
    </xf>
    <xf numFmtId="49" fontId="3" fillId="7" borderId="30" xfId="0" applyNumberFormat="1" applyFont="1" applyFill="1" applyBorder="1" applyAlignment="1">
      <alignment horizontal="left" wrapText="1"/>
    </xf>
    <xf numFmtId="14" fontId="3" fillId="2" borderId="5" xfId="0" applyNumberFormat="1" applyFont="1" applyFill="1" applyBorder="1"/>
    <xf numFmtId="0" fontId="3" fillId="2" borderId="5" xfId="0" applyFont="1" applyFill="1" applyBorder="1"/>
    <xf numFmtId="14" fontId="3" fillId="2" borderId="5" xfId="0" applyNumberFormat="1" applyFont="1" applyFill="1" applyBorder="1" applyAlignment="1">
      <alignment horizontal="left" wrapText="1"/>
    </xf>
    <xf numFmtId="0" fontId="3" fillId="2" borderId="5" xfId="0" applyFont="1" applyFill="1" applyBorder="1" applyAlignment="1">
      <alignment horizontal="left" wrapText="1"/>
    </xf>
    <xf numFmtId="0" fontId="5" fillId="42" borderId="12" xfId="0" applyFont="1" applyFill="1" applyBorder="1" applyAlignment="1">
      <alignment horizontal="left" vertical="center" wrapText="1"/>
    </xf>
    <xf numFmtId="0" fontId="5" fillId="42" borderId="9" xfId="0" applyFont="1" applyFill="1" applyBorder="1" applyAlignment="1">
      <alignment horizontal="left" vertical="center" wrapText="1"/>
    </xf>
    <xf numFmtId="0" fontId="5" fillId="42" borderId="11" xfId="0" applyFont="1" applyFill="1" applyBorder="1" applyAlignment="1">
      <alignment horizontal="left" vertical="center" wrapText="1"/>
    </xf>
    <xf numFmtId="165" fontId="20" fillId="42" borderId="12" xfId="0" applyNumberFormat="1" applyFont="1" applyFill="1" applyBorder="1" applyAlignment="1">
      <alignment horizontal="center" vertical="center" wrapText="1"/>
    </xf>
    <xf numFmtId="165" fontId="20" fillId="42" borderId="35" xfId="0" applyNumberFormat="1" applyFont="1" applyFill="1" applyBorder="1" applyAlignment="1">
      <alignment horizontal="center" vertical="center" wrapText="1"/>
    </xf>
    <xf numFmtId="167" fontId="5" fillId="42" borderId="12" xfId="0" applyNumberFormat="1" applyFont="1" applyFill="1" applyBorder="1" applyAlignment="1">
      <alignment horizontal="center" vertical="center" wrapText="1"/>
    </xf>
    <xf numFmtId="167" fontId="5" fillId="42" borderId="11" xfId="0" applyNumberFormat="1" applyFont="1" applyFill="1" applyBorder="1" applyAlignment="1">
      <alignment horizontal="center" vertical="center" wrapText="1"/>
    </xf>
    <xf numFmtId="1" fontId="5" fillId="42" borderId="12" xfId="0" applyNumberFormat="1" applyFont="1" applyFill="1" applyBorder="1" applyAlignment="1">
      <alignment horizontal="center" vertical="center" wrapText="1"/>
    </xf>
    <xf numFmtId="1" fontId="5" fillId="42" borderId="11" xfId="0" applyNumberFormat="1" applyFont="1" applyFill="1" applyBorder="1" applyAlignment="1">
      <alignment horizontal="center" vertical="center" wrapText="1"/>
    </xf>
    <xf numFmtId="0" fontId="3" fillId="7" borderId="27" xfId="0" applyFont="1" applyFill="1" applyBorder="1" applyAlignment="1">
      <alignment horizontal="left" wrapText="1"/>
    </xf>
    <xf numFmtId="0" fontId="3" fillId="2" borderId="10" xfId="0" applyFont="1" applyFill="1" applyBorder="1"/>
    <xf numFmtId="14" fontId="3" fillId="2" borderId="5" xfId="0" applyNumberFormat="1" applyFont="1" applyFill="1" applyBorder="1" applyAlignment="1">
      <alignment horizontal="left"/>
    </xf>
    <xf numFmtId="1" fontId="3" fillId="2" borderId="10" xfId="0" applyNumberFormat="1" applyFont="1" applyFill="1" applyBorder="1" applyAlignment="1">
      <alignment horizontal="left"/>
    </xf>
    <xf numFmtId="0" fontId="3" fillId="2" borderId="10" xfId="0" applyFont="1" applyFill="1" applyBorder="1" applyAlignment="1">
      <alignment horizontal="left"/>
    </xf>
    <xf numFmtId="14" fontId="3" fillId="2" borderId="10" xfId="0" applyNumberFormat="1" applyFont="1" applyFill="1" applyBorder="1" applyAlignment="1">
      <alignment horizontal="left"/>
    </xf>
    <xf numFmtId="0" fontId="7" fillId="2" borderId="92" xfId="0" applyFont="1" applyFill="1" applyBorder="1" applyAlignment="1">
      <alignment horizontal="left"/>
    </xf>
    <xf numFmtId="0" fontId="7" fillId="2" borderId="93" xfId="0" applyFont="1" applyFill="1" applyBorder="1" applyAlignment="1">
      <alignment horizontal="left"/>
    </xf>
    <xf numFmtId="0" fontId="7" fillId="2" borderId="95" xfId="0" applyFont="1" applyFill="1" applyBorder="1" applyAlignment="1">
      <alignment horizontal="left"/>
    </xf>
    <xf numFmtId="0" fontId="7" fillId="2" borderId="0" xfId="0" applyFont="1" applyFill="1" applyAlignment="1">
      <alignment horizontal="left"/>
    </xf>
    <xf numFmtId="0" fontId="11" fillId="2" borderId="95" xfId="0" applyFont="1" applyFill="1" applyBorder="1" applyAlignment="1">
      <alignment horizontal="center" shrinkToFit="1"/>
    </xf>
    <xf numFmtId="0" fontId="11" fillId="2" borderId="0" xfId="0" applyFont="1" applyFill="1" applyAlignment="1">
      <alignment horizontal="center" shrinkToFit="1"/>
    </xf>
    <xf numFmtId="0" fontId="3" fillId="41" borderId="86" xfId="0" applyFont="1" applyFill="1" applyBorder="1" applyAlignment="1">
      <alignment horizontal="center" vertical="center" wrapText="1"/>
    </xf>
    <xf numFmtId="0" fontId="4" fillId="2" borderId="0" xfId="0" applyFont="1" applyFill="1" applyAlignment="1">
      <alignment horizontal="right"/>
    </xf>
    <xf numFmtId="0" fontId="3" fillId="2" borderId="10" xfId="0" applyFont="1" applyFill="1" applyBorder="1" applyAlignment="1">
      <alignment horizontal="center"/>
    </xf>
    <xf numFmtId="0" fontId="4" fillId="2" borderId="95" xfId="0" applyFont="1" applyFill="1" applyBorder="1" applyAlignment="1">
      <alignment horizontal="center" shrinkToFit="1"/>
    </xf>
    <xf numFmtId="0" fontId="4" fillId="2" borderId="0" xfId="0" applyFont="1" applyFill="1" applyAlignment="1">
      <alignment horizontal="center" shrinkToFit="1"/>
    </xf>
    <xf numFmtId="167" fontId="4" fillId="7" borderId="100" xfId="0" applyNumberFormat="1" applyFont="1" applyFill="1" applyBorder="1" applyAlignment="1">
      <alignment horizontal="center" wrapText="1"/>
    </xf>
    <xf numFmtId="49" fontId="3" fillId="7" borderId="100" xfId="0" applyNumberFormat="1" applyFont="1" applyFill="1" applyBorder="1" applyAlignment="1">
      <alignment horizontal="left" wrapText="1"/>
    </xf>
    <xf numFmtId="4" fontId="3" fillId="2" borderId="10" xfId="0" applyNumberFormat="1" applyFont="1" applyFill="1" applyBorder="1" applyAlignment="1">
      <alignment horizontal="center"/>
    </xf>
    <xf numFmtId="0" fontId="0" fillId="0" borderId="95" xfId="0" applyBorder="1" applyAlignment="1">
      <alignment horizontal="center"/>
    </xf>
    <xf numFmtId="0" fontId="0" fillId="0" borderId="0" xfId="0" applyAlignment="1">
      <alignment horizontal="center"/>
    </xf>
    <xf numFmtId="0" fontId="4" fillId="2" borderId="97" xfId="0" applyFont="1" applyFill="1" applyBorder="1" applyAlignment="1" applyProtection="1">
      <alignment horizontal="center"/>
      <protection locked="0"/>
    </xf>
    <xf numFmtId="0" fontId="4" fillId="2" borderId="91" xfId="0" applyFont="1" applyFill="1" applyBorder="1" applyAlignment="1" applyProtection="1">
      <alignment horizontal="center"/>
      <protection locked="0"/>
    </xf>
    <xf numFmtId="1" fontId="3" fillId="2" borderId="5" xfId="0" applyNumberFormat="1" applyFont="1" applyFill="1" applyBorder="1" applyAlignment="1">
      <alignment horizontal="left"/>
    </xf>
    <xf numFmtId="0" fontId="3" fillId="2" borderId="5" xfId="0" applyFont="1" applyFill="1" applyBorder="1" applyAlignment="1">
      <alignment horizontal="left"/>
    </xf>
    <xf numFmtId="49" fontId="3" fillId="2" borderId="31" xfId="0" applyNumberFormat="1" applyFont="1" applyFill="1" applyBorder="1" applyAlignment="1">
      <alignment horizontal="left" wrapText="1"/>
    </xf>
    <xf numFmtId="49" fontId="3" fillId="2" borderId="30" xfId="0" applyNumberFormat="1" applyFont="1" applyFill="1" applyBorder="1" applyAlignment="1">
      <alignment horizontal="left" wrapText="1"/>
    </xf>
    <xf numFmtId="0" fontId="4" fillId="7" borderId="100" xfId="0" applyFont="1" applyFill="1" applyBorder="1" applyAlignment="1">
      <alignment horizontal="left" wrapText="1"/>
    </xf>
    <xf numFmtId="0" fontId="3" fillId="41" borderId="88" xfId="0" applyFont="1" applyFill="1" applyBorder="1" applyAlignment="1">
      <alignment horizontal="center" vertical="center" wrapText="1"/>
    </xf>
    <xf numFmtId="1" fontId="4" fillId="7" borderId="100" xfId="0" applyNumberFormat="1" applyFont="1" applyFill="1" applyBorder="1" applyAlignment="1">
      <alignment horizontal="center" wrapText="1"/>
    </xf>
    <xf numFmtId="0" fontId="3" fillId="2" borderId="0" xfId="0" applyFont="1" applyFill="1" applyAlignment="1">
      <alignment horizontal="center" vertical="top" wrapText="1"/>
    </xf>
    <xf numFmtId="0" fontId="3" fillId="2" borderId="107" xfId="0" applyFont="1" applyFill="1" applyBorder="1" applyAlignment="1">
      <alignment horizontal="center" vertical="top" wrapText="1"/>
    </xf>
    <xf numFmtId="0" fontId="3" fillId="2" borderId="108" xfId="0" applyFont="1" applyFill="1" applyBorder="1" applyAlignment="1">
      <alignment horizontal="center" vertical="top" wrapText="1"/>
    </xf>
    <xf numFmtId="0" fontId="3" fillId="2" borderId="109" xfId="0" applyFont="1" applyFill="1" applyBorder="1" applyAlignment="1">
      <alignment horizontal="center" vertical="top" wrapText="1"/>
    </xf>
    <xf numFmtId="0" fontId="3" fillId="2" borderId="110" xfId="0" applyFont="1" applyFill="1" applyBorder="1" applyAlignment="1">
      <alignment horizontal="center" vertical="top" wrapText="1"/>
    </xf>
    <xf numFmtId="0" fontId="3" fillId="2" borderId="111" xfId="0" applyFont="1" applyFill="1" applyBorder="1" applyAlignment="1">
      <alignment horizontal="center" vertical="top" wrapText="1"/>
    </xf>
    <xf numFmtId="0" fontId="3" fillId="2" borderId="112" xfId="0" applyFont="1" applyFill="1" applyBorder="1" applyAlignment="1">
      <alignment horizontal="center" vertical="top" wrapText="1"/>
    </xf>
    <xf numFmtId="3" fontId="4" fillId="7" borderId="100" xfId="0" applyNumberFormat="1" applyFont="1" applyFill="1" applyBorder="1" applyAlignment="1">
      <alignment horizontal="center" wrapText="1"/>
    </xf>
    <xf numFmtId="0" fontId="8" fillId="44" borderId="9" xfId="0" applyFont="1" applyFill="1" applyBorder="1" applyAlignment="1">
      <alignment horizontal="left" vertical="center" wrapText="1"/>
    </xf>
    <xf numFmtId="1" fontId="41" fillId="2" borderId="0" xfId="0" applyNumberFormat="1" applyFont="1" applyFill="1" applyAlignment="1">
      <alignment horizontal="left" vertical="top" wrapText="1"/>
    </xf>
    <xf numFmtId="49" fontId="3" fillId="0" borderId="31" xfId="0" applyNumberFormat="1" applyFont="1" applyBorder="1" applyAlignment="1">
      <alignment horizontal="left" wrapText="1"/>
    </xf>
    <xf numFmtId="49" fontId="3" fillId="0" borderId="30" xfId="0" applyNumberFormat="1" applyFont="1" applyBorder="1" applyAlignment="1">
      <alignment horizontal="left" wrapText="1"/>
    </xf>
    <xf numFmtId="1" fontId="4" fillId="2" borderId="0" xfId="0" applyNumberFormat="1" applyFont="1" applyFill="1" applyAlignment="1">
      <alignment horizontal="left" wrapText="1"/>
    </xf>
    <xf numFmtId="3" fontId="5" fillId="42" borderId="12" xfId="0" applyNumberFormat="1" applyFont="1" applyFill="1" applyBorder="1" applyAlignment="1">
      <alignment horizontal="center" vertical="center" wrapText="1"/>
    </xf>
    <xf numFmtId="3" fontId="5" fillId="42" borderId="11" xfId="0" applyNumberFormat="1" applyFont="1" applyFill="1" applyBorder="1" applyAlignment="1">
      <alignment horizontal="center"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xfId="46" builtinId="9" hidden="1"/>
    <cellStyle name="Followed Hyperlink" xfId="47" builtinId="9" hidden="1"/>
    <cellStyle name="Followed Hyperlink" xfId="48" builtinId="9" hidde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3" xfId="39" xr:uid="{00000000-0005-0000-0000-00002A000000}"/>
    <cellStyle name="Note 2" xfId="40" xr:uid="{00000000-0005-0000-0000-00002B000000}"/>
    <cellStyle name="Note 3" xfId="41" xr:uid="{00000000-0005-0000-0000-00002C000000}"/>
    <cellStyle name="Output" xfId="42" builtinId="21" customBuiltin="1"/>
    <cellStyle name="Title" xfId="43" builtinId="15" customBuiltin="1"/>
    <cellStyle name="Total" xfId="44" builtinId="25" customBuiltin="1"/>
    <cellStyle name="Warning Text" xfId="45" builtinId="11" customBuiltin="1"/>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0C0C0"/>
      <rgbColor rgb="0000FFFF"/>
      <rgbColor rgb="00800000"/>
      <rgbColor rgb="00008000"/>
      <rgbColor rgb="00000080"/>
      <rgbColor rgb="00808000"/>
      <rgbColor rgb="00800080"/>
      <rgbColor rgb="0037776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DAAE"/>
      <rgbColor rgb="00EFF0DC"/>
      <rgbColor rgb="0099CCFF"/>
      <rgbColor rgb="00FFFF99"/>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C9C9C9"/>
      <rgbColor rgb="00333399"/>
      <rgbColor rgb="00333333"/>
    </indexedColors>
    <mruColors>
      <color rgb="FF2CB22C"/>
      <color rgb="FF2AA82A"/>
      <color rgb="FF33CC33"/>
      <color rgb="FF00F894"/>
      <color rgb="FF00F8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0</xdr:colOff>
      <xdr:row>96</xdr:row>
      <xdr:rowOff>9525</xdr:rowOff>
    </xdr:from>
    <xdr:to>
      <xdr:col>15</xdr:col>
      <xdr:colOff>695325</xdr:colOff>
      <xdr:row>97</xdr:row>
      <xdr:rowOff>19050</xdr:rowOff>
    </xdr:to>
    <xdr:sp macro="[0]!SortDPA" textlink="">
      <xdr:nvSpPr>
        <xdr:cNvPr id="1201" name="Rectangle 4">
          <a:extLst>
            <a:ext uri="{FF2B5EF4-FFF2-40B4-BE49-F238E27FC236}">
              <a16:creationId xmlns:a16="http://schemas.microsoft.com/office/drawing/2014/main" id="{00000000-0008-0000-0000-0000B1040000}"/>
            </a:ext>
          </a:extLst>
        </xdr:cNvPr>
        <xdr:cNvSpPr>
          <a:spLocks noChangeArrowheads="1"/>
        </xdr:cNvSpPr>
      </xdr:nvSpPr>
      <xdr:spPr bwMode="auto">
        <a:xfrm>
          <a:off x="7648575" y="16830675"/>
          <a:ext cx="53340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16</xdr:col>
      <xdr:colOff>0</xdr:colOff>
      <xdr:row>96</xdr:row>
      <xdr:rowOff>0</xdr:rowOff>
    </xdr:from>
    <xdr:to>
      <xdr:col>16</xdr:col>
      <xdr:colOff>466725</xdr:colOff>
      <xdr:row>97</xdr:row>
      <xdr:rowOff>28575</xdr:rowOff>
    </xdr:to>
    <xdr:sp macro="[0]!SortYield" textlink="">
      <xdr:nvSpPr>
        <xdr:cNvPr id="1202" name="Rectangle 5">
          <a:extLst>
            <a:ext uri="{FF2B5EF4-FFF2-40B4-BE49-F238E27FC236}">
              <a16:creationId xmlns:a16="http://schemas.microsoft.com/office/drawing/2014/main" id="{00000000-0008-0000-0000-0000B2040000}"/>
            </a:ext>
          </a:extLst>
        </xdr:cNvPr>
        <xdr:cNvSpPr>
          <a:spLocks noChangeArrowheads="1"/>
        </xdr:cNvSpPr>
      </xdr:nvSpPr>
      <xdr:spPr bwMode="auto">
        <a:xfrm>
          <a:off x="8181975" y="16821150"/>
          <a:ext cx="466725" cy="2095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15</xdr:col>
      <xdr:colOff>0</xdr:colOff>
      <xdr:row>70</xdr:row>
      <xdr:rowOff>9525</xdr:rowOff>
    </xdr:from>
    <xdr:to>
      <xdr:col>15</xdr:col>
      <xdr:colOff>695325</xdr:colOff>
      <xdr:row>71</xdr:row>
      <xdr:rowOff>19050</xdr:rowOff>
    </xdr:to>
    <xdr:sp macro="[0]!SortDPA" textlink="">
      <xdr:nvSpPr>
        <xdr:cNvPr id="1203" name="Rectangle 4">
          <a:extLst>
            <a:ext uri="{FF2B5EF4-FFF2-40B4-BE49-F238E27FC236}">
              <a16:creationId xmlns:a16="http://schemas.microsoft.com/office/drawing/2014/main" id="{00000000-0008-0000-0000-0000B3040000}"/>
            </a:ext>
          </a:extLst>
        </xdr:cNvPr>
        <xdr:cNvSpPr>
          <a:spLocks noChangeArrowheads="1"/>
        </xdr:cNvSpPr>
      </xdr:nvSpPr>
      <xdr:spPr bwMode="auto">
        <a:xfrm>
          <a:off x="7648575" y="12125325"/>
          <a:ext cx="53340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16</xdr:col>
      <xdr:colOff>0</xdr:colOff>
      <xdr:row>70</xdr:row>
      <xdr:rowOff>0</xdr:rowOff>
    </xdr:from>
    <xdr:to>
      <xdr:col>16</xdr:col>
      <xdr:colOff>466725</xdr:colOff>
      <xdr:row>71</xdr:row>
      <xdr:rowOff>28575</xdr:rowOff>
    </xdr:to>
    <xdr:sp macro="[0]!SortYield" textlink="">
      <xdr:nvSpPr>
        <xdr:cNvPr id="1204" name="Rectangle 5">
          <a:extLst>
            <a:ext uri="{FF2B5EF4-FFF2-40B4-BE49-F238E27FC236}">
              <a16:creationId xmlns:a16="http://schemas.microsoft.com/office/drawing/2014/main" id="{00000000-0008-0000-0000-0000B4040000}"/>
            </a:ext>
          </a:extLst>
        </xdr:cNvPr>
        <xdr:cNvSpPr>
          <a:spLocks noChangeArrowheads="1"/>
        </xdr:cNvSpPr>
      </xdr:nvSpPr>
      <xdr:spPr bwMode="auto">
        <a:xfrm>
          <a:off x="8181975" y="12115800"/>
          <a:ext cx="466725" cy="2095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295276</xdr:colOff>
      <xdr:row>7</xdr:row>
      <xdr:rowOff>137424</xdr:rowOff>
    </xdr:from>
    <xdr:to>
      <xdr:col>3</xdr:col>
      <xdr:colOff>266700</xdr:colOff>
      <xdr:row>9</xdr:row>
      <xdr:rowOff>1</xdr:rowOff>
    </xdr:to>
    <xdr:pic>
      <xdr:nvPicPr>
        <xdr:cNvPr id="8" name="Picture 2">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1347099"/>
          <a:ext cx="1685924" cy="21500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57150</xdr:rowOff>
    </xdr:from>
    <xdr:to>
      <xdr:col>3</xdr:col>
      <xdr:colOff>219075</xdr:colOff>
      <xdr:row>5</xdr:row>
      <xdr:rowOff>114300</xdr:rowOff>
    </xdr:to>
    <xdr:pic>
      <xdr:nvPicPr>
        <xdr:cNvPr id="3146" name="Picture 1">
          <a:extLst>
            <a:ext uri="{FF2B5EF4-FFF2-40B4-BE49-F238E27FC236}">
              <a16:creationId xmlns:a16="http://schemas.microsoft.com/office/drawing/2014/main" id="{00000000-0008-0000-0100-00004A0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57150"/>
          <a:ext cx="1676400" cy="904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95250</xdr:colOff>
      <xdr:row>6</xdr:row>
      <xdr:rowOff>19051</xdr:rowOff>
    </xdr:from>
    <xdr:to>
      <xdr:col>3</xdr:col>
      <xdr:colOff>381000</xdr:colOff>
      <xdr:row>7</xdr:row>
      <xdr:rowOff>104776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0" y="1047751"/>
          <a:ext cx="20002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solidFill>
              <a:sysClr val="windowText" lastClr="000000"/>
            </a:solidFill>
            <a:latin typeface="WindsorDemi.fog" pitchFamily="2" charset="0"/>
          </a:endParaRPr>
        </a:p>
      </xdr:txBody>
    </xdr:sp>
    <xdr:clientData/>
  </xdr:twoCellAnchor>
  <xdr:twoCellAnchor>
    <xdr:from>
      <xdr:col>18</xdr:col>
      <xdr:colOff>19049</xdr:colOff>
      <xdr:row>1</xdr:row>
      <xdr:rowOff>28575</xdr:rowOff>
    </xdr:from>
    <xdr:to>
      <xdr:col>18</xdr:col>
      <xdr:colOff>142874</xdr:colOff>
      <xdr:row>7</xdr:row>
      <xdr:rowOff>104774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7353299" y="152400"/>
          <a:ext cx="123825" cy="116204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V342"/>
  <sheetViews>
    <sheetView showGridLines="0" topLeftCell="A27" workbookViewId="0">
      <selection activeCell="N53" sqref="N53"/>
    </sheetView>
  </sheetViews>
  <sheetFormatPr defaultColWidth="8.77734375" defaultRowHeight="13.2" zeroHeight="1" x14ac:dyDescent="0.25"/>
  <cols>
    <col min="1" max="1" width="8.6640625" style="7" customWidth="1"/>
    <col min="2" max="2" width="11.77734375" customWidth="1"/>
    <col min="3" max="3" width="11" style="252" customWidth="1"/>
    <col min="4" max="4" width="11" bestFit="1" customWidth="1"/>
    <col min="5" max="5" width="4.6640625" customWidth="1"/>
    <col min="6" max="6" width="9" customWidth="1"/>
    <col min="7" max="8" width="7.77734375" customWidth="1"/>
    <col min="9" max="9" width="6.44140625" hidden="1" customWidth="1"/>
    <col min="10" max="10" width="7" customWidth="1"/>
    <col min="11" max="11" width="7.6640625" customWidth="1"/>
    <col min="12" max="12" width="7.77734375" customWidth="1"/>
    <col min="13" max="13" width="7" customWidth="1"/>
    <col min="14" max="15" width="6.44140625" bestFit="1" customWidth="1"/>
    <col min="16" max="16" width="8" customWidth="1"/>
    <col min="17" max="17" width="8.109375" bestFit="1" customWidth="1"/>
    <col min="18" max="18" width="8.77734375" hidden="1" customWidth="1"/>
    <col min="19" max="19" width="11.44140625" customWidth="1"/>
    <col min="20" max="20" width="9.6640625" customWidth="1"/>
    <col min="21" max="21" width="10.33203125" style="31" hidden="1" customWidth="1"/>
  </cols>
  <sheetData>
    <row r="1" spans="1:256" s="46" customFormat="1" hidden="1" x14ac:dyDescent="0.25">
      <c r="A1" s="44" t="e">
        <f>LEFT((IF(Coop_First_Name="",(#REF!&amp;" "&amp;Site_Type&amp;" "&amp;Coop_Last_Name),(#REF!&amp;" "&amp;Site_Type&amp;" "&amp;Coop_Last_Name&amp;", "&amp;Coop_First_Name))),30)</f>
        <v>#REF!</v>
      </c>
      <c r="C1" s="245"/>
      <c r="D1" s="69">
        <f ca="1">TODAY()</f>
        <v>45594</v>
      </c>
    </row>
    <row r="2" spans="1:256" ht="13.5" hidden="1" customHeight="1" x14ac:dyDescent="0.25">
      <c r="A2" s="276" t="s">
        <v>469</v>
      </c>
      <c r="B2" s="276"/>
      <c r="C2" s="276"/>
      <c r="D2" s="276"/>
      <c r="E2" s="276"/>
      <c r="F2" s="276"/>
      <c r="G2" s="276"/>
      <c r="H2" s="276"/>
      <c r="I2" s="276"/>
      <c r="J2" s="276"/>
      <c r="K2" s="276"/>
      <c r="L2" s="276"/>
      <c r="M2" s="32"/>
      <c r="N2" s="32"/>
      <c r="O2" s="33"/>
      <c r="P2" s="50"/>
      <c r="Q2" s="50"/>
      <c r="R2" s="50"/>
      <c r="S2" s="50"/>
      <c r="T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24" thickBot="1" x14ac:dyDescent="0.45">
      <c r="A3" s="34" t="s">
        <v>1423</v>
      </c>
      <c r="B3" s="31"/>
      <c r="C3" s="31"/>
      <c r="D3" s="31"/>
      <c r="E3" s="31"/>
      <c r="F3" s="31"/>
      <c r="G3" s="31"/>
      <c r="H3" s="31"/>
      <c r="I3" s="31"/>
      <c r="J3" s="51"/>
      <c r="K3" s="51"/>
      <c r="L3" s="51"/>
      <c r="M3" s="31"/>
      <c r="N3" s="31"/>
      <c r="O3" s="34" t="s">
        <v>461</v>
      </c>
      <c r="P3" s="35"/>
      <c r="Q3" s="18"/>
      <c r="R3" s="35"/>
      <c r="S3" s="31"/>
      <c r="T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ht="8.25" customHeight="1" thickTop="1" x14ac:dyDescent="0.4">
      <c r="A4" s="110"/>
      <c r="B4" s="111"/>
      <c r="C4" s="111"/>
      <c r="D4" s="111"/>
      <c r="E4" s="111"/>
      <c r="F4" s="111"/>
      <c r="G4" s="111"/>
      <c r="H4" s="111"/>
      <c r="I4" s="111"/>
      <c r="J4" s="112"/>
      <c r="K4" s="112"/>
      <c r="L4" s="113"/>
      <c r="M4" s="31"/>
      <c r="N4" s="31"/>
      <c r="O4" s="110"/>
      <c r="P4" s="114"/>
      <c r="Q4" s="115"/>
      <c r="R4" s="114"/>
      <c r="S4" s="116"/>
      <c r="T4" s="117"/>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ht="13.5" customHeight="1" x14ac:dyDescent="0.25">
      <c r="A5" s="37"/>
      <c r="B5" s="33" t="s">
        <v>3310</v>
      </c>
      <c r="C5" s="268"/>
      <c r="D5" s="268"/>
      <c r="E5" s="279" t="s">
        <v>1276</v>
      </c>
      <c r="F5" s="279"/>
      <c r="G5" s="37"/>
      <c r="H5" s="37"/>
      <c r="I5" s="31"/>
      <c r="J5" s="31"/>
      <c r="K5" s="70"/>
      <c r="L5" s="187"/>
      <c r="M5" s="31"/>
      <c r="N5" s="31"/>
      <c r="O5" s="32"/>
      <c r="P5" s="33" t="s">
        <v>3309</v>
      </c>
      <c r="Q5" s="254"/>
      <c r="R5" s="254"/>
      <c r="S5" s="254"/>
      <c r="T5" s="118" t="s">
        <v>775</v>
      </c>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x14ac:dyDescent="0.25">
      <c r="A6" s="37"/>
      <c r="B6" s="33"/>
      <c r="C6" s="50"/>
      <c r="D6" s="42"/>
      <c r="E6" s="43"/>
      <c r="F6" s="43"/>
      <c r="G6" s="37"/>
      <c r="H6" s="37"/>
      <c r="I6" s="37"/>
      <c r="J6" s="37"/>
      <c r="K6" s="31"/>
      <c r="L6" s="119"/>
      <c r="M6" s="31"/>
      <c r="N6" s="31"/>
      <c r="O6" s="32"/>
      <c r="P6" s="33"/>
      <c r="Q6" s="31"/>
      <c r="R6" s="31"/>
      <c r="S6" s="31"/>
      <c r="T6" s="177"/>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row>
    <row r="7" spans="1:256" ht="13.5" customHeight="1" x14ac:dyDescent="0.25">
      <c r="A7" s="37"/>
      <c r="B7" s="33" t="s">
        <v>1268</v>
      </c>
      <c r="C7" s="268" t="s">
        <v>3342</v>
      </c>
      <c r="D7" s="268"/>
      <c r="E7" s="268"/>
      <c r="F7" s="268"/>
      <c r="G7" s="37"/>
      <c r="H7" s="33" t="s">
        <v>1426</v>
      </c>
      <c r="I7" s="268"/>
      <c r="J7" s="268"/>
      <c r="K7" s="268"/>
      <c r="L7" s="269"/>
      <c r="M7" s="31"/>
      <c r="N7" s="31"/>
      <c r="O7" s="32"/>
      <c r="P7" s="33"/>
      <c r="Q7" s="280"/>
      <c r="R7" s="280"/>
      <c r="S7" s="280"/>
      <c r="T7" s="176"/>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ht="13.5" customHeight="1" x14ac:dyDescent="0.25">
      <c r="A8" s="37"/>
      <c r="B8" s="33" t="s">
        <v>1269</v>
      </c>
      <c r="C8" s="268" t="s">
        <v>3343</v>
      </c>
      <c r="D8" s="268"/>
      <c r="E8" s="268"/>
      <c r="F8" s="268"/>
      <c r="G8" s="37"/>
      <c r="H8" s="33" t="s">
        <v>1427</v>
      </c>
      <c r="I8" s="267"/>
      <c r="J8" s="267"/>
      <c r="K8" s="267"/>
      <c r="L8" s="270"/>
      <c r="M8" s="31"/>
      <c r="N8" s="31"/>
      <c r="O8" s="2"/>
      <c r="P8" s="33"/>
      <c r="Q8" s="281"/>
      <c r="R8" s="281"/>
      <c r="S8" s="281"/>
      <c r="T8" s="282"/>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x14ac:dyDescent="0.25">
      <c r="A9" s="37"/>
      <c r="B9" s="37"/>
      <c r="C9" s="107"/>
      <c r="D9" s="107"/>
      <c r="E9" s="107"/>
      <c r="F9" s="107"/>
      <c r="G9" s="37"/>
      <c r="H9" s="33" t="s">
        <v>1270</v>
      </c>
      <c r="I9" s="267" t="s">
        <v>3344</v>
      </c>
      <c r="J9" s="267"/>
      <c r="K9" s="267"/>
      <c r="L9" s="270"/>
      <c r="M9" s="31"/>
      <c r="N9" s="31"/>
      <c r="O9" s="2"/>
      <c r="P9" s="33"/>
      <c r="Q9" s="280"/>
      <c r="R9" s="280"/>
      <c r="S9" s="280"/>
      <c r="T9" s="283"/>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x14ac:dyDescent="0.25">
      <c r="A10" s="37"/>
      <c r="B10" s="33" t="s">
        <v>2826</v>
      </c>
      <c r="C10" s="277"/>
      <c r="D10" s="278"/>
      <c r="E10" s="278"/>
      <c r="F10" s="278"/>
      <c r="G10" s="37"/>
      <c r="H10" s="33" t="s">
        <v>1271</v>
      </c>
      <c r="I10" s="268" t="s">
        <v>1495</v>
      </c>
      <c r="J10" s="268"/>
      <c r="K10" s="268"/>
      <c r="L10" s="269"/>
      <c r="M10" s="31"/>
      <c r="N10" s="31"/>
      <c r="O10" s="31"/>
      <c r="P10" s="33" t="s">
        <v>1957</v>
      </c>
      <c r="Q10" s="254"/>
      <c r="R10" s="254"/>
      <c r="S10" s="254"/>
      <c r="T10" s="255"/>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x14ac:dyDescent="0.25">
      <c r="A11" s="37"/>
      <c r="B11" s="33" t="s">
        <v>1770</v>
      </c>
      <c r="C11" s="267"/>
      <c r="D11" s="267"/>
      <c r="E11" s="267"/>
      <c r="F11" s="267"/>
      <c r="G11" s="37"/>
      <c r="H11" s="33" t="s">
        <v>2635</v>
      </c>
      <c r="I11" s="267">
        <v>61545</v>
      </c>
      <c r="J11" s="267"/>
      <c r="K11" s="267"/>
      <c r="L11" s="270"/>
      <c r="M11" s="36"/>
      <c r="N11" s="31"/>
      <c r="O11" s="31"/>
      <c r="P11" s="33" t="s">
        <v>1958</v>
      </c>
      <c r="Q11" s="284"/>
      <c r="R11" s="256"/>
      <c r="S11" s="256"/>
      <c r="T11" s="257"/>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6" customFormat="1" hidden="1" x14ac:dyDescent="0.25">
      <c r="A12" s="44"/>
      <c r="B12" s="45" t="s">
        <v>2819</v>
      </c>
      <c r="C12" s="275" t="str">
        <f>Coop_State</f>
        <v>IL</v>
      </c>
      <c r="D12" s="275"/>
      <c r="E12" s="275"/>
      <c r="F12" s="275"/>
      <c r="P12" s="49" t="s">
        <v>466</v>
      </c>
      <c r="R12" s="48"/>
      <c r="S12" s="52"/>
    </row>
    <row r="13" spans="1:256" s="46" customFormat="1" hidden="1" x14ac:dyDescent="0.25">
      <c r="A13" s="44"/>
      <c r="B13" s="45" t="s">
        <v>1277</v>
      </c>
      <c r="C13" s="275" t="s">
        <v>3308</v>
      </c>
      <c r="D13" s="275"/>
      <c r="E13" s="275"/>
      <c r="F13" s="275"/>
      <c r="I13" s="47"/>
      <c r="J13" s="48"/>
    </row>
    <row r="14" spans="1:256" ht="23.25" customHeight="1" x14ac:dyDescent="0.25">
      <c r="A14" s="3"/>
      <c r="B14" s="31"/>
      <c r="C14" s="18"/>
      <c r="D14" s="35"/>
      <c r="E14" s="31"/>
      <c r="F14" s="31"/>
      <c r="G14" s="31"/>
      <c r="H14" s="31"/>
      <c r="I14" s="31"/>
      <c r="J14" s="31"/>
      <c r="K14" s="31"/>
      <c r="L14" s="31"/>
      <c r="M14" s="31"/>
      <c r="N14" s="31"/>
      <c r="O14" s="31"/>
      <c r="P14" s="31"/>
      <c r="Q14" s="31"/>
      <c r="R14" s="31"/>
      <c r="S14" s="31"/>
      <c r="T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ht="24" thickBot="1" x14ac:dyDescent="0.45">
      <c r="A15" s="34" t="s">
        <v>463</v>
      </c>
      <c r="B15" s="31"/>
      <c r="C15" s="18"/>
      <c r="D15" s="35"/>
      <c r="E15" s="31"/>
      <c r="F15" s="31"/>
      <c r="G15" s="31"/>
      <c r="H15" s="31"/>
      <c r="I15" s="31"/>
      <c r="J15" s="31"/>
      <c r="K15" s="31"/>
      <c r="L15" s="31"/>
      <c r="M15" s="31"/>
      <c r="N15" s="31"/>
      <c r="O15" s="31"/>
      <c r="P15" s="31"/>
      <c r="Q15" s="31"/>
      <c r="R15" s="31"/>
      <c r="S15" s="31"/>
      <c r="T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row>
    <row r="16" spans="1:256" ht="8.25" customHeight="1" thickTop="1" x14ac:dyDescent="0.4">
      <c r="A16" s="110"/>
      <c r="B16" s="111"/>
      <c r="C16" s="111"/>
      <c r="D16" s="111"/>
      <c r="E16" s="111"/>
      <c r="F16" s="111"/>
      <c r="G16" s="111"/>
      <c r="H16" s="111"/>
      <c r="I16" s="111"/>
      <c r="J16" s="112"/>
      <c r="K16" s="112"/>
      <c r="L16" s="112"/>
      <c r="M16" s="116"/>
      <c r="N16" s="116"/>
      <c r="O16" s="110"/>
      <c r="P16" s="114"/>
      <c r="Q16" s="115"/>
      <c r="R16" s="114"/>
      <c r="S16" s="116"/>
      <c r="T16" s="117"/>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row>
    <row r="17" spans="1:256" x14ac:dyDescent="0.25">
      <c r="A17" s="3"/>
      <c r="B17" s="33" t="s">
        <v>1429</v>
      </c>
      <c r="C17" s="273">
        <v>45432</v>
      </c>
      <c r="D17" s="273"/>
      <c r="E17" s="273"/>
      <c r="F17" s="273"/>
      <c r="G17" s="31"/>
      <c r="H17" s="33" t="s">
        <v>1434</v>
      </c>
      <c r="I17" s="33" t="s">
        <v>1434</v>
      </c>
      <c r="J17" s="254"/>
      <c r="K17" s="254"/>
      <c r="L17" s="254"/>
      <c r="M17" s="254"/>
      <c r="N17" s="31"/>
      <c r="O17" s="31"/>
      <c r="P17" s="33" t="s">
        <v>467</v>
      </c>
      <c r="Q17" s="254"/>
      <c r="R17" s="254"/>
      <c r="S17" s="254"/>
      <c r="T17" s="255"/>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row>
    <row r="18" spans="1:256" x14ac:dyDescent="0.25">
      <c r="A18" s="3"/>
      <c r="B18" s="33" t="s">
        <v>1284</v>
      </c>
      <c r="C18" s="273">
        <v>45586</v>
      </c>
      <c r="D18" s="273"/>
      <c r="E18" s="273"/>
      <c r="F18" s="273"/>
      <c r="G18" s="31"/>
      <c r="H18" s="33" t="s">
        <v>1435</v>
      </c>
      <c r="I18" s="33" t="s">
        <v>1435</v>
      </c>
      <c r="J18" s="254"/>
      <c r="K18" s="254"/>
      <c r="L18" s="254"/>
      <c r="M18" s="254"/>
      <c r="N18" s="31"/>
      <c r="O18" s="31"/>
      <c r="P18" s="31"/>
      <c r="Q18" s="31"/>
      <c r="R18" s="31"/>
      <c r="S18" s="31"/>
      <c r="T18" s="119"/>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x14ac:dyDescent="0.25">
      <c r="A19" s="3"/>
      <c r="B19" s="31"/>
      <c r="C19" s="31"/>
      <c r="D19" s="31"/>
      <c r="E19" s="31"/>
      <c r="F19" s="31"/>
      <c r="G19" s="31"/>
      <c r="H19" s="33" t="s">
        <v>1436</v>
      </c>
      <c r="I19" s="33" t="s">
        <v>1436</v>
      </c>
      <c r="J19" s="254"/>
      <c r="K19" s="254"/>
      <c r="L19" s="254"/>
      <c r="M19" s="254"/>
      <c r="N19" s="31"/>
      <c r="O19" s="31"/>
      <c r="P19" s="33" t="s">
        <v>1267</v>
      </c>
      <c r="Q19" s="254"/>
      <c r="R19" s="254"/>
      <c r="S19" s="254"/>
      <c r="T19" s="255"/>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3"/>
      <c r="B20" s="33" t="s">
        <v>1430</v>
      </c>
      <c r="C20" s="285">
        <v>34000</v>
      </c>
      <c r="D20" s="285"/>
      <c r="E20" s="285"/>
      <c r="F20" s="285"/>
      <c r="G20" s="31"/>
      <c r="H20" s="33"/>
      <c r="I20" s="33"/>
      <c r="J20" s="39"/>
      <c r="K20" s="39"/>
      <c r="L20" s="39"/>
      <c r="M20" s="39"/>
      <c r="N20" s="31"/>
      <c r="O20" s="31"/>
      <c r="P20" s="33" t="s">
        <v>1272</v>
      </c>
      <c r="Q20" s="256" t="s">
        <v>3345</v>
      </c>
      <c r="R20" s="256"/>
      <c r="S20" s="256"/>
      <c r="T20" s="257"/>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3"/>
      <c r="B21" s="33" t="s">
        <v>1275</v>
      </c>
      <c r="C21" s="267" t="s">
        <v>1473</v>
      </c>
      <c r="D21" s="267"/>
      <c r="E21" s="267"/>
      <c r="F21" s="267"/>
      <c r="G21" s="31"/>
      <c r="H21" s="33" t="s">
        <v>1392</v>
      </c>
      <c r="I21" s="33" t="s">
        <v>1392</v>
      </c>
      <c r="J21" s="254"/>
      <c r="K21" s="254"/>
      <c r="L21" s="254"/>
      <c r="M21" s="254"/>
      <c r="N21" s="31"/>
      <c r="O21" s="31"/>
      <c r="P21" s="33" t="s">
        <v>1273</v>
      </c>
      <c r="Q21" s="256"/>
      <c r="R21" s="256"/>
      <c r="S21" s="256"/>
      <c r="T21" s="257"/>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x14ac:dyDescent="0.25">
      <c r="A22" s="3"/>
      <c r="B22" s="33" t="s">
        <v>1437</v>
      </c>
      <c r="C22" s="273" t="s">
        <v>3314</v>
      </c>
      <c r="D22" s="273"/>
      <c r="E22" s="273"/>
      <c r="F22" s="273"/>
      <c r="G22" s="31"/>
      <c r="H22" s="33" t="s">
        <v>1393</v>
      </c>
      <c r="I22" s="33" t="s">
        <v>1393</v>
      </c>
      <c r="J22" s="254"/>
      <c r="K22" s="254"/>
      <c r="L22" s="254"/>
      <c r="M22" s="254"/>
      <c r="N22" s="31"/>
      <c r="O22" s="31"/>
      <c r="P22" s="31"/>
      <c r="Q22" s="31"/>
      <c r="R22" s="31"/>
      <c r="S22" s="31"/>
      <c r="T22" s="119"/>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x14ac:dyDescent="0.25">
      <c r="A23" s="3"/>
      <c r="B23" s="31"/>
      <c r="C23" s="31"/>
      <c r="D23" s="31"/>
      <c r="E23" s="31"/>
      <c r="F23" s="31"/>
      <c r="G23" s="31"/>
      <c r="H23" s="33"/>
      <c r="I23" s="33"/>
      <c r="J23" s="39"/>
      <c r="K23" s="39"/>
      <c r="L23" s="39"/>
      <c r="M23" s="39"/>
      <c r="N23" s="31"/>
      <c r="O23" s="31"/>
      <c r="P23" s="33" t="s">
        <v>310</v>
      </c>
      <c r="Q23" s="254"/>
      <c r="R23" s="254"/>
      <c r="S23" s="254"/>
      <c r="T23" s="255"/>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ht="13.5" customHeight="1" x14ac:dyDescent="0.25">
      <c r="A24" s="3"/>
      <c r="B24" s="33" t="s">
        <v>1274</v>
      </c>
      <c r="C24" s="274">
        <v>30</v>
      </c>
      <c r="D24" s="274"/>
      <c r="E24" s="274"/>
      <c r="F24" s="274"/>
      <c r="G24" s="31"/>
      <c r="H24" s="33" t="s">
        <v>1438</v>
      </c>
      <c r="I24" s="33" t="s">
        <v>1438</v>
      </c>
      <c r="J24" s="254"/>
      <c r="K24" s="254"/>
      <c r="L24" s="254"/>
      <c r="M24" s="254"/>
      <c r="N24" s="31"/>
      <c r="O24" s="31"/>
      <c r="P24" s="33" t="s">
        <v>311</v>
      </c>
      <c r="Q24" s="256"/>
      <c r="R24" s="256"/>
      <c r="S24" s="256"/>
      <c r="T24" s="257"/>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x14ac:dyDescent="0.25">
      <c r="A25" s="3"/>
      <c r="B25" s="31"/>
      <c r="C25" s="31"/>
      <c r="D25" s="31"/>
      <c r="E25" s="31"/>
      <c r="F25" s="31"/>
      <c r="G25" s="31"/>
      <c r="H25" s="33" t="s">
        <v>1439</v>
      </c>
      <c r="I25" s="33" t="s">
        <v>1439</v>
      </c>
      <c r="J25" s="254"/>
      <c r="K25" s="254"/>
      <c r="L25" s="254"/>
      <c r="M25" s="254"/>
      <c r="N25" s="31"/>
      <c r="O25" s="31"/>
      <c r="P25" s="31"/>
      <c r="Q25" s="31"/>
      <c r="R25" s="31"/>
      <c r="S25" s="31"/>
      <c r="T25" s="119"/>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x14ac:dyDescent="0.25">
      <c r="A26" s="3"/>
      <c r="B26" s="33" t="s">
        <v>1432</v>
      </c>
      <c r="C26" s="273" t="s">
        <v>1445</v>
      </c>
      <c r="D26" s="273"/>
      <c r="E26" s="273"/>
      <c r="F26" s="273"/>
      <c r="G26" s="31"/>
      <c r="H26" s="33" t="s">
        <v>1440</v>
      </c>
      <c r="I26" s="33" t="s">
        <v>1440</v>
      </c>
      <c r="J26" s="254"/>
      <c r="K26" s="254"/>
      <c r="L26" s="254"/>
      <c r="M26" s="254"/>
      <c r="N26" s="31"/>
      <c r="O26" s="31"/>
      <c r="P26" s="53" t="s">
        <v>464</v>
      </c>
      <c r="Q26" s="258"/>
      <c r="R26" s="259"/>
      <c r="S26" s="259"/>
      <c r="T26" s="260"/>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row r="27" spans="1:256" x14ac:dyDescent="0.25">
      <c r="A27" s="3"/>
      <c r="B27" s="33" t="s">
        <v>1431</v>
      </c>
      <c r="C27" s="273" t="s">
        <v>379</v>
      </c>
      <c r="D27" s="273"/>
      <c r="E27" s="273"/>
      <c r="F27" s="273"/>
      <c r="G27" s="31"/>
      <c r="H27" s="33"/>
      <c r="I27" s="33"/>
      <c r="J27" s="39"/>
      <c r="K27" s="39"/>
      <c r="L27" s="39"/>
      <c r="M27" s="39"/>
      <c r="N27" s="31"/>
      <c r="O27" s="31"/>
      <c r="P27" s="33" t="s">
        <v>1278</v>
      </c>
      <c r="Q27" s="261"/>
      <c r="R27" s="262"/>
      <c r="S27" s="262"/>
      <c r="T27" s="263"/>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row>
    <row r="28" spans="1:256" x14ac:dyDescent="0.25">
      <c r="A28" s="3"/>
      <c r="B28" s="33" t="s">
        <v>1433</v>
      </c>
      <c r="C28" s="273" t="s">
        <v>1457</v>
      </c>
      <c r="D28" s="273"/>
      <c r="E28" s="273"/>
      <c r="F28" s="273"/>
      <c r="G28" s="31"/>
      <c r="H28" s="33" t="s">
        <v>1441</v>
      </c>
      <c r="I28" s="33" t="s">
        <v>1441</v>
      </c>
      <c r="J28" s="273"/>
      <c r="K28" s="273"/>
      <c r="L28" s="273"/>
      <c r="M28" s="273"/>
      <c r="N28" s="31"/>
      <c r="O28" s="31"/>
      <c r="P28" s="31"/>
      <c r="Q28" s="261"/>
      <c r="R28" s="262"/>
      <c r="S28" s="262"/>
      <c r="T28" s="263"/>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c r="IR28" s="31"/>
      <c r="IS28" s="31"/>
      <c r="IT28" s="31"/>
      <c r="IU28" s="31"/>
      <c r="IV28" s="31"/>
    </row>
    <row r="29" spans="1:256" x14ac:dyDescent="0.25">
      <c r="A29" s="3"/>
      <c r="B29" s="33" t="s">
        <v>462</v>
      </c>
      <c r="C29" s="273" t="s">
        <v>1480</v>
      </c>
      <c r="D29" s="273"/>
      <c r="E29" s="273"/>
      <c r="F29" s="273"/>
      <c r="G29" s="31"/>
      <c r="H29" s="33" t="s">
        <v>1496</v>
      </c>
      <c r="I29" s="33" t="s">
        <v>1496</v>
      </c>
      <c r="J29" s="273"/>
      <c r="K29" s="273"/>
      <c r="L29" s="273"/>
      <c r="M29" s="273"/>
      <c r="N29" s="31"/>
      <c r="O29" s="31"/>
      <c r="P29" s="31"/>
      <c r="Q29" s="261"/>
      <c r="R29" s="262"/>
      <c r="S29" s="262"/>
      <c r="T29" s="263"/>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row>
    <row r="30" spans="1:256" s="46" customFormat="1" hidden="1" x14ac:dyDescent="0.25">
      <c r="A30" s="44"/>
      <c r="B30" s="45" t="s">
        <v>1428</v>
      </c>
      <c r="C30" s="246" t="str">
        <f>LEFT((((AVGRowsPerPlot*Row_Width)/12)*AVGRowLength/43560),4)</f>
        <v>0.38</v>
      </c>
      <c r="Q30" s="261"/>
      <c r="R30" s="262"/>
      <c r="S30" s="262"/>
      <c r="T30" s="263"/>
    </row>
    <row r="31" spans="1:256" x14ac:dyDescent="0.25">
      <c r="A31" s="3"/>
      <c r="B31" s="31"/>
      <c r="C31" s="31"/>
      <c r="D31" s="31"/>
      <c r="E31" s="31"/>
      <c r="F31" s="31"/>
      <c r="G31" s="31"/>
      <c r="H31" s="31"/>
      <c r="I31" s="33"/>
      <c r="J31" s="51"/>
      <c r="K31" s="51"/>
      <c r="L31" s="51"/>
      <c r="M31" s="51"/>
      <c r="N31" s="31"/>
      <c r="O31" s="31"/>
      <c r="P31" s="31"/>
      <c r="Q31" s="261"/>
      <c r="R31" s="262"/>
      <c r="S31" s="262"/>
      <c r="T31" s="263"/>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x14ac:dyDescent="0.25">
      <c r="A32" s="31"/>
      <c r="B32" s="38" t="s">
        <v>1279</v>
      </c>
      <c r="C32" s="258" t="s">
        <v>3346</v>
      </c>
      <c r="D32" s="259"/>
      <c r="E32" s="259"/>
      <c r="F32" s="259"/>
      <c r="G32" s="259"/>
      <c r="H32" s="259"/>
      <c r="I32" s="259"/>
      <c r="J32" s="259"/>
      <c r="K32" s="259"/>
      <c r="L32" s="259"/>
      <c r="M32" s="271"/>
      <c r="N32" s="31"/>
      <c r="O32" s="31"/>
      <c r="P32" s="31"/>
      <c r="Q32" s="261"/>
      <c r="R32" s="262"/>
      <c r="S32" s="262"/>
      <c r="T32" s="263"/>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row>
    <row r="33" spans="1:256" x14ac:dyDescent="0.25">
      <c r="A33" s="31"/>
      <c r="B33" s="31"/>
      <c r="C33" s="264"/>
      <c r="D33" s="265"/>
      <c r="E33" s="265"/>
      <c r="F33" s="265"/>
      <c r="G33" s="265"/>
      <c r="H33" s="265"/>
      <c r="I33" s="265"/>
      <c r="J33" s="265"/>
      <c r="K33" s="265"/>
      <c r="L33" s="265"/>
      <c r="M33" s="272"/>
      <c r="N33" s="31"/>
      <c r="O33" s="31"/>
      <c r="P33" s="31"/>
      <c r="Q33" s="264"/>
      <c r="R33" s="265"/>
      <c r="S33" s="265"/>
      <c r="T33" s="266"/>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3.25" customHeight="1" thickBot="1" x14ac:dyDescent="0.3">
      <c r="A34" s="3"/>
      <c r="B34" s="31"/>
      <c r="C34" s="18"/>
      <c r="D34" s="35"/>
      <c r="E34" s="31"/>
      <c r="F34" s="31"/>
      <c r="G34" s="31"/>
      <c r="H34" s="31"/>
      <c r="I34" s="31"/>
      <c r="J34" s="31"/>
      <c r="K34" s="31"/>
      <c r="L34" s="31"/>
      <c r="M34" s="31"/>
      <c r="N34" s="31"/>
      <c r="O34" s="31"/>
      <c r="P34" s="33"/>
      <c r="Q34" s="33"/>
      <c r="R34" s="33"/>
      <c r="S34" s="33"/>
      <c r="T34" s="33"/>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4" thickBot="1" x14ac:dyDescent="0.45">
      <c r="A35" s="34" t="s">
        <v>465</v>
      </c>
      <c r="B35" s="31"/>
      <c r="C35" s="18"/>
      <c r="D35" s="31"/>
      <c r="E35" s="40" t="s">
        <v>1162</v>
      </c>
      <c r="F35" s="31"/>
      <c r="G35" s="31"/>
      <c r="H35" s="31"/>
      <c r="I35" s="31"/>
      <c r="J35" s="31"/>
      <c r="K35" s="31"/>
      <c r="L35" s="31"/>
      <c r="M35" s="31"/>
      <c r="N35" s="31"/>
      <c r="O35" s="41" t="s">
        <v>1424</v>
      </c>
      <c r="P35" s="71">
        <v>4</v>
      </c>
      <c r="Q35" s="72">
        <v>0.03</v>
      </c>
      <c r="R35" s="33"/>
      <c r="S35" s="33"/>
      <c r="T35" s="33"/>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ht="28.2" thickTop="1" x14ac:dyDescent="0.25">
      <c r="A36" s="148" t="s">
        <v>1149</v>
      </c>
      <c r="B36" s="149" t="s">
        <v>1157</v>
      </c>
      <c r="C36" s="150" t="s">
        <v>1158</v>
      </c>
      <c r="D36" s="150" t="s">
        <v>1159</v>
      </c>
      <c r="E36" s="150" t="s">
        <v>1405</v>
      </c>
      <c r="F36" s="151" t="s">
        <v>1401</v>
      </c>
      <c r="G36" s="152" t="s">
        <v>1417</v>
      </c>
      <c r="H36" s="151" t="s">
        <v>1418</v>
      </c>
      <c r="I36" s="153" t="s">
        <v>774</v>
      </c>
      <c r="J36" s="153" t="s">
        <v>1419</v>
      </c>
      <c r="K36" s="153" t="s">
        <v>2631</v>
      </c>
      <c r="L36" s="154" t="s">
        <v>2632</v>
      </c>
      <c r="M36" s="155" t="s">
        <v>1161</v>
      </c>
      <c r="N36" s="153" t="s">
        <v>1420</v>
      </c>
      <c r="O36" s="154" t="s">
        <v>1421</v>
      </c>
      <c r="P36" s="156" t="s">
        <v>1150</v>
      </c>
      <c r="Q36" s="157" t="s">
        <v>1160</v>
      </c>
      <c r="R36" s="158" t="s">
        <v>1266</v>
      </c>
      <c r="S36" s="153" t="s">
        <v>1422</v>
      </c>
      <c r="T36" s="159" t="s">
        <v>1425</v>
      </c>
      <c r="U36" s="31" t="s">
        <v>1148</v>
      </c>
      <c r="V36" s="150" t="s">
        <v>1158</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row>
    <row r="37" spans="1:256" ht="13.8" x14ac:dyDescent="0.3">
      <c r="A37" s="120">
        <v>1</v>
      </c>
      <c r="B37" s="242" t="s">
        <v>1645</v>
      </c>
      <c r="C37" s="247">
        <v>5626</v>
      </c>
      <c r="D37" s="121" t="s">
        <v>3359</v>
      </c>
      <c r="E37" s="121">
        <v>106</v>
      </c>
      <c r="F37" s="122"/>
      <c r="G37" s="123">
        <v>6</v>
      </c>
      <c r="H37" s="124">
        <v>1113</v>
      </c>
      <c r="I37" s="125"/>
      <c r="J37" s="125"/>
      <c r="K37" s="126"/>
      <c r="L37" s="127"/>
      <c r="M37" s="128">
        <v>14.9</v>
      </c>
      <c r="N37" s="129">
        <v>58</v>
      </c>
      <c r="O37" s="127">
        <v>5430</v>
      </c>
      <c r="P37" s="160">
        <f t="shared" ref="P37:P44" si="0">IF(M37&gt;1,IF(M37&gt;14.99,ROUNDUP(Q37*(Corn_Price-((M37-15)*Drying_Charge)),1),ROUNDUP(Q37*(Corn_Price),1)),"")</f>
        <v>1008.8</v>
      </c>
      <c r="Q37" s="130">
        <f t="shared" ref="Q37:Q44" si="1">IF(O37&gt;1,ROUNDUP((((100-M37)*(O37*54.9075)*(((43560/(G37*H37*($C$24/12))))/262500))),1),"")</f>
        <v>252.2</v>
      </c>
      <c r="R37" s="131">
        <f t="shared" ref="R37:R44" si="2">IF(M37&gt;1,ROUNDUP(((Q37/M37)),2),"")</f>
        <v>16.930000000000003</v>
      </c>
      <c r="S37" s="132"/>
      <c r="T37" s="133"/>
      <c r="U37" s="31" t="str">
        <f>B38&amp;C37</f>
        <v>Axis5626</v>
      </c>
      <c r="V37" s="121">
        <f>IF(ISBLANK(C37)," ",C37)</f>
        <v>5626</v>
      </c>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c r="IV37" s="31"/>
    </row>
    <row r="38" spans="1:256" x14ac:dyDescent="0.25">
      <c r="A38" s="120">
        <v>2</v>
      </c>
      <c r="B38" s="243" t="s">
        <v>3335</v>
      </c>
      <c r="C38" s="247" t="s">
        <v>3347</v>
      </c>
      <c r="D38" s="121" t="s">
        <v>3340</v>
      </c>
      <c r="E38" s="121">
        <v>107</v>
      </c>
      <c r="F38" s="122"/>
      <c r="G38" s="123">
        <v>6</v>
      </c>
      <c r="H38" s="124">
        <v>1113</v>
      </c>
      <c r="I38" s="125"/>
      <c r="J38" s="125"/>
      <c r="K38" s="126"/>
      <c r="L38" s="127"/>
      <c r="M38" s="128">
        <v>15.4</v>
      </c>
      <c r="N38" s="129">
        <v>61.1</v>
      </c>
      <c r="O38" s="127">
        <v>5200</v>
      </c>
      <c r="P38" s="160">
        <f t="shared" si="0"/>
        <v>957.6</v>
      </c>
      <c r="Q38" s="130">
        <f t="shared" si="1"/>
        <v>240.1</v>
      </c>
      <c r="R38" s="131">
        <f t="shared" si="2"/>
        <v>15.6</v>
      </c>
      <c r="S38" s="132"/>
      <c r="T38" s="133"/>
      <c r="U38" s="31" t="e">
        <f>#REF!&amp;C38</f>
        <v>#REF!</v>
      </c>
      <c r="V38" s="121" t="str">
        <f t="shared" ref="V38:V101" si="3">IF(ISBLANK(C38)," ",C38)</f>
        <v>57Z69</v>
      </c>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c r="IV38" s="31"/>
    </row>
    <row r="39" spans="1:256" x14ac:dyDescent="0.25">
      <c r="A39" s="134">
        <v>3</v>
      </c>
      <c r="B39" s="244" t="s">
        <v>3335</v>
      </c>
      <c r="C39" s="253" t="s">
        <v>3348</v>
      </c>
      <c r="D39" s="135" t="s">
        <v>3340</v>
      </c>
      <c r="E39" s="135">
        <v>109</v>
      </c>
      <c r="F39" s="136"/>
      <c r="G39" s="137">
        <v>6</v>
      </c>
      <c r="H39" s="124">
        <v>1113</v>
      </c>
      <c r="I39" s="138"/>
      <c r="J39" s="138"/>
      <c r="K39" s="139"/>
      <c r="L39" s="139"/>
      <c r="M39" s="140">
        <v>16.3</v>
      </c>
      <c r="N39" s="141">
        <v>61.4</v>
      </c>
      <c r="O39" s="139">
        <v>5760</v>
      </c>
      <c r="P39" s="160">
        <f t="shared" si="0"/>
        <v>1042.5999999999999</v>
      </c>
      <c r="Q39" s="142">
        <f t="shared" si="1"/>
        <v>263.20000000000005</v>
      </c>
      <c r="R39" s="143">
        <f t="shared" si="2"/>
        <v>16.150000000000002</v>
      </c>
      <c r="S39" s="144"/>
      <c r="T39" s="145"/>
      <c r="U39" s="31" t="str">
        <f>B39&amp;C39</f>
        <v>Axis59K68</v>
      </c>
      <c r="V39" s="241" t="str">
        <f t="shared" si="3"/>
        <v>59K68</v>
      </c>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c r="IT39" s="31"/>
      <c r="IU39" s="31"/>
      <c r="IV39" s="31"/>
    </row>
    <row r="40" spans="1:256" x14ac:dyDescent="0.25">
      <c r="A40" s="134">
        <v>4</v>
      </c>
      <c r="B40" s="244" t="s">
        <v>3335</v>
      </c>
      <c r="C40" s="248" t="s">
        <v>3336</v>
      </c>
      <c r="D40" s="135" t="s">
        <v>3337</v>
      </c>
      <c r="E40" s="135">
        <v>109</v>
      </c>
      <c r="F40" s="136"/>
      <c r="G40" s="137">
        <v>6</v>
      </c>
      <c r="H40" s="124">
        <v>1113</v>
      </c>
      <c r="I40" s="138"/>
      <c r="J40" s="138"/>
      <c r="K40" s="139"/>
      <c r="L40" s="139"/>
      <c r="M40" s="140">
        <v>16</v>
      </c>
      <c r="N40" s="141">
        <v>60.4</v>
      </c>
      <c r="O40" s="139">
        <v>5310</v>
      </c>
      <c r="P40" s="160">
        <f t="shared" si="0"/>
        <v>966.7</v>
      </c>
      <c r="Q40" s="142">
        <f t="shared" si="1"/>
        <v>243.5</v>
      </c>
      <c r="R40" s="143">
        <f t="shared" si="2"/>
        <v>15.22</v>
      </c>
      <c r="S40" s="144"/>
      <c r="T40" s="145"/>
      <c r="U40" s="31" t="str">
        <f t="shared" ref="U40:U47" si="4">B40&amp;C40</f>
        <v>Axis59D50</v>
      </c>
      <c r="V40" s="241" t="str">
        <f t="shared" si="3"/>
        <v>59D50</v>
      </c>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c r="IS40" s="31"/>
      <c r="IT40" s="31"/>
      <c r="IU40" s="31"/>
      <c r="IV40" s="31"/>
    </row>
    <row r="41" spans="1:256" x14ac:dyDescent="0.25">
      <c r="A41" s="134">
        <v>5</v>
      </c>
      <c r="B41" s="244" t="s">
        <v>1645</v>
      </c>
      <c r="C41" s="248" t="s">
        <v>3349</v>
      </c>
      <c r="D41" s="135" t="s">
        <v>3337</v>
      </c>
      <c r="E41" s="135">
        <v>110</v>
      </c>
      <c r="F41" s="136"/>
      <c r="G41" s="137">
        <v>6</v>
      </c>
      <c r="H41" s="124">
        <v>1113</v>
      </c>
      <c r="I41" s="138"/>
      <c r="J41" s="138"/>
      <c r="K41" s="139"/>
      <c r="L41" s="139"/>
      <c r="M41" s="140">
        <v>17</v>
      </c>
      <c r="N41" s="141">
        <v>60.3</v>
      </c>
      <c r="O41" s="139">
        <v>5600</v>
      </c>
      <c r="P41" s="160">
        <f t="shared" si="0"/>
        <v>999.6</v>
      </c>
      <c r="Q41" s="142">
        <f t="shared" si="1"/>
        <v>253.7</v>
      </c>
      <c r="R41" s="143">
        <f t="shared" si="2"/>
        <v>14.93</v>
      </c>
      <c r="S41" s="144"/>
      <c r="T41" s="145"/>
      <c r="U41" s="31" t="str">
        <f t="shared" si="4"/>
        <v>Dekalb110-10</v>
      </c>
      <c r="V41" s="241" t="str">
        <f t="shared" si="3"/>
        <v>110-10</v>
      </c>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120">
        <v>6</v>
      </c>
      <c r="B42" s="243" t="s">
        <v>1645</v>
      </c>
      <c r="C42" s="247" t="s">
        <v>3350</v>
      </c>
      <c r="D42" s="121" t="s">
        <v>3337</v>
      </c>
      <c r="E42" s="121">
        <v>112</v>
      </c>
      <c r="F42" s="122"/>
      <c r="G42" s="123">
        <v>6</v>
      </c>
      <c r="H42" s="124">
        <v>1113</v>
      </c>
      <c r="I42" s="125"/>
      <c r="J42" s="125"/>
      <c r="K42" s="127"/>
      <c r="L42" s="127"/>
      <c r="M42" s="128">
        <v>17.5</v>
      </c>
      <c r="N42" s="129">
        <v>60.5</v>
      </c>
      <c r="O42" s="127">
        <v>5775</v>
      </c>
      <c r="P42" s="160">
        <f t="shared" si="0"/>
        <v>1020.9</v>
      </c>
      <c r="Q42" s="130">
        <f t="shared" si="1"/>
        <v>260.10000000000002</v>
      </c>
      <c r="R42" s="131">
        <f t="shared" si="2"/>
        <v>14.87</v>
      </c>
      <c r="S42" s="132"/>
      <c r="T42" s="133"/>
      <c r="U42" s="31" t="str">
        <f t="shared" si="4"/>
        <v>Dekalb112-12</v>
      </c>
      <c r="V42" s="121" t="str">
        <f t="shared" si="3"/>
        <v>112-12</v>
      </c>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c r="IV42" s="31"/>
    </row>
    <row r="43" spans="1:256" x14ac:dyDescent="0.25">
      <c r="A43" s="120">
        <v>7</v>
      </c>
      <c r="B43" s="243" t="s">
        <v>3335</v>
      </c>
      <c r="C43" s="247" t="s">
        <v>3351</v>
      </c>
      <c r="D43" s="121" t="s">
        <v>3337</v>
      </c>
      <c r="E43" s="121">
        <v>112</v>
      </c>
      <c r="F43" s="122"/>
      <c r="G43" s="123">
        <v>6</v>
      </c>
      <c r="H43" s="124">
        <v>1113</v>
      </c>
      <c r="I43" s="125"/>
      <c r="J43" s="125"/>
      <c r="K43" s="127"/>
      <c r="L43" s="127"/>
      <c r="M43" s="128">
        <v>17.399999999999999</v>
      </c>
      <c r="N43" s="129">
        <v>62.3</v>
      </c>
      <c r="O43" s="127">
        <v>5525</v>
      </c>
      <c r="P43" s="160">
        <f t="shared" si="0"/>
        <v>978.5</v>
      </c>
      <c r="Q43" s="130">
        <f t="shared" si="1"/>
        <v>249.1</v>
      </c>
      <c r="R43" s="131">
        <f t="shared" si="2"/>
        <v>14.32</v>
      </c>
      <c r="S43" s="132"/>
      <c r="T43" s="133"/>
      <c r="U43" s="31" t="str">
        <f t="shared" si="4"/>
        <v>Axis62B56</v>
      </c>
      <c r="V43" s="121" t="str">
        <f t="shared" si="3"/>
        <v>62B56</v>
      </c>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c r="IV43" s="31"/>
    </row>
    <row r="44" spans="1:256" x14ac:dyDescent="0.25">
      <c r="A44" s="134">
        <v>8</v>
      </c>
      <c r="B44" s="244" t="s">
        <v>3335</v>
      </c>
      <c r="C44" s="248" t="s">
        <v>3341</v>
      </c>
      <c r="D44" s="135" t="s">
        <v>3334</v>
      </c>
      <c r="E44" s="135">
        <v>113</v>
      </c>
      <c r="F44" s="136"/>
      <c r="G44" s="137">
        <v>6</v>
      </c>
      <c r="H44" s="124">
        <v>1113</v>
      </c>
      <c r="I44" s="138"/>
      <c r="J44" s="138"/>
      <c r="K44" s="139"/>
      <c r="L44" s="139"/>
      <c r="M44" s="140">
        <v>18.100000000000001</v>
      </c>
      <c r="N44" s="141">
        <v>57.6</v>
      </c>
      <c r="O44" s="139">
        <v>5645</v>
      </c>
      <c r="P44" s="160">
        <f t="shared" si="0"/>
        <v>986.2</v>
      </c>
      <c r="Q44" s="142">
        <f t="shared" si="1"/>
        <v>252.4</v>
      </c>
      <c r="R44" s="143">
        <f t="shared" si="2"/>
        <v>13.95</v>
      </c>
      <c r="S44" s="144"/>
      <c r="T44" s="145"/>
      <c r="U44" s="31" t="str">
        <f t="shared" si="4"/>
        <v>Axis63W23</v>
      </c>
      <c r="V44" s="241" t="str">
        <f t="shared" si="3"/>
        <v>63W23</v>
      </c>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c r="IN44" s="31"/>
      <c r="IO44" s="31"/>
      <c r="IP44" s="31"/>
      <c r="IQ44" s="31"/>
      <c r="IR44" s="31"/>
      <c r="IS44" s="31"/>
      <c r="IT44" s="31"/>
      <c r="IU44" s="31"/>
      <c r="IV44" s="31"/>
    </row>
    <row r="45" spans="1:256" x14ac:dyDescent="0.25">
      <c r="A45" s="134">
        <v>9</v>
      </c>
      <c r="B45" s="244" t="s">
        <v>3335</v>
      </c>
      <c r="C45" s="248" t="s">
        <v>3339</v>
      </c>
      <c r="D45" s="135" t="s">
        <v>3340</v>
      </c>
      <c r="E45" s="135">
        <v>113</v>
      </c>
      <c r="F45" s="136"/>
      <c r="G45" s="137">
        <v>6</v>
      </c>
      <c r="H45" s="124">
        <v>1113</v>
      </c>
      <c r="I45" s="138"/>
      <c r="J45" s="138"/>
      <c r="K45" s="139"/>
      <c r="L45" s="139"/>
      <c r="M45" s="140">
        <v>18.100000000000001</v>
      </c>
      <c r="N45" s="141">
        <v>59.5</v>
      </c>
      <c r="O45" s="139">
        <v>5580</v>
      </c>
      <c r="P45" s="160">
        <f t="shared" ref="P45:P111" si="5">IF(M45&gt;1,IF(M45&gt;14.99,ROUNDUP(Q45*(Corn_Price-((M45-15)*Drying_Charge)),1),ROUNDUP(Q45*(Corn_Price),1)),"")</f>
        <v>974.80000000000007</v>
      </c>
      <c r="Q45" s="142">
        <f t="shared" ref="Q45:Q111" si="6">IF(O45&gt;1,ROUNDUP((((100-M45)*(O45*54.9075)*(((43560/(G45*H45*($C$24/12))))/262500))),1),"")</f>
        <v>249.5</v>
      </c>
      <c r="R45" s="143">
        <f t="shared" ref="R45:R111" si="7">IF(M45&gt;1,ROUNDUP(((Q45/M45)),2),"")</f>
        <v>13.79</v>
      </c>
      <c r="S45" s="144"/>
      <c r="T45" s="145"/>
      <c r="U45" s="31" t="str">
        <f t="shared" si="4"/>
        <v>Axis63F60</v>
      </c>
      <c r="V45" s="241" t="str">
        <f t="shared" si="3"/>
        <v>63F60</v>
      </c>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c r="IS45" s="31"/>
      <c r="IT45" s="31"/>
      <c r="IU45" s="31"/>
      <c r="IV45" s="31"/>
    </row>
    <row r="46" spans="1:256" x14ac:dyDescent="0.25">
      <c r="A46" s="134">
        <v>10</v>
      </c>
      <c r="B46" s="244" t="s">
        <v>1645</v>
      </c>
      <c r="C46" s="248" t="s">
        <v>3352</v>
      </c>
      <c r="D46" s="135" t="s">
        <v>3359</v>
      </c>
      <c r="E46" s="135">
        <v>114</v>
      </c>
      <c r="F46" s="136"/>
      <c r="G46" s="137">
        <v>6</v>
      </c>
      <c r="H46" s="124">
        <v>1113</v>
      </c>
      <c r="I46" s="138"/>
      <c r="J46" s="138"/>
      <c r="K46" s="139"/>
      <c r="L46" s="139"/>
      <c r="M46" s="140">
        <v>18.600000000000001</v>
      </c>
      <c r="N46" s="141">
        <v>59.9</v>
      </c>
      <c r="O46" s="139">
        <v>4950</v>
      </c>
      <c r="P46" s="160">
        <f t="shared" si="5"/>
        <v>856.30000000000007</v>
      </c>
      <c r="Q46" s="142">
        <f t="shared" si="6"/>
        <v>220</v>
      </c>
      <c r="R46" s="143">
        <f t="shared" si="7"/>
        <v>11.83</v>
      </c>
      <c r="S46" s="144"/>
      <c r="T46" s="145"/>
      <c r="U46" s="31" t="str">
        <f t="shared" si="4"/>
        <v>Dekalb114-99</v>
      </c>
      <c r="V46" s="241" t="str">
        <f t="shared" si="3"/>
        <v>114-99</v>
      </c>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c r="IN46" s="31"/>
      <c r="IO46" s="31"/>
      <c r="IP46" s="31"/>
      <c r="IQ46" s="31"/>
      <c r="IR46" s="31"/>
      <c r="IS46" s="31"/>
      <c r="IT46" s="31"/>
      <c r="IU46" s="31"/>
      <c r="IV46" s="31"/>
    </row>
    <row r="47" spans="1:256" x14ac:dyDescent="0.25">
      <c r="A47" s="120">
        <v>11</v>
      </c>
      <c r="B47" s="243" t="s">
        <v>1645</v>
      </c>
      <c r="C47" s="247" t="s">
        <v>3353</v>
      </c>
      <c r="D47" s="121" t="s">
        <v>3334</v>
      </c>
      <c r="E47" s="121">
        <v>114</v>
      </c>
      <c r="F47" s="122"/>
      <c r="G47" s="123">
        <v>6</v>
      </c>
      <c r="H47" s="124">
        <v>1113</v>
      </c>
      <c r="I47" s="125"/>
      <c r="J47" s="125"/>
      <c r="K47" s="127"/>
      <c r="L47" s="127"/>
      <c r="M47" s="128">
        <v>17.5</v>
      </c>
      <c r="N47" s="129">
        <v>63.7</v>
      </c>
      <c r="O47" s="127">
        <v>5555</v>
      </c>
      <c r="P47" s="160">
        <f t="shared" si="5"/>
        <v>982.1</v>
      </c>
      <c r="Q47" s="130">
        <f t="shared" si="6"/>
        <v>250.2</v>
      </c>
      <c r="R47" s="131">
        <f t="shared" si="7"/>
        <v>14.299999999999999</v>
      </c>
      <c r="S47" s="132"/>
      <c r="T47" s="133"/>
      <c r="U47" s="31" t="str">
        <f t="shared" si="4"/>
        <v>Dekalb64-22</v>
      </c>
      <c r="V47" s="121" t="str">
        <f t="shared" si="3"/>
        <v>64-22</v>
      </c>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c r="IS47" s="31"/>
      <c r="IT47" s="31"/>
      <c r="IU47" s="31"/>
      <c r="IV47" s="31"/>
    </row>
    <row r="48" spans="1:256" x14ac:dyDescent="0.25">
      <c r="A48" s="120">
        <v>12</v>
      </c>
      <c r="B48" s="243" t="s">
        <v>1645</v>
      </c>
      <c r="C48" s="247" t="s">
        <v>3354</v>
      </c>
      <c r="D48" s="121" t="s">
        <v>3337</v>
      </c>
      <c r="E48" s="121">
        <v>114</v>
      </c>
      <c r="F48" s="122"/>
      <c r="G48" s="123">
        <v>6</v>
      </c>
      <c r="H48" s="124">
        <v>1113</v>
      </c>
      <c r="I48" s="125"/>
      <c r="J48" s="125"/>
      <c r="K48" s="127"/>
      <c r="L48" s="127"/>
      <c r="M48" s="128">
        <v>18.399999999999999</v>
      </c>
      <c r="N48" s="129">
        <v>60.9</v>
      </c>
      <c r="O48" s="127">
        <v>5635</v>
      </c>
      <c r="P48" s="160">
        <f t="shared" si="5"/>
        <v>978.4</v>
      </c>
      <c r="Q48" s="130">
        <f t="shared" si="6"/>
        <v>251</v>
      </c>
      <c r="R48" s="131">
        <f t="shared" si="7"/>
        <v>13.65</v>
      </c>
      <c r="S48" s="132"/>
      <c r="T48" s="133"/>
      <c r="U48" s="31" t="str">
        <f t="shared" ref="U48:U111" si="8">B48&amp;C48</f>
        <v>Dekalb114-42</v>
      </c>
      <c r="V48" s="121" t="str">
        <f t="shared" si="3"/>
        <v>114-42</v>
      </c>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c r="IN48" s="31"/>
      <c r="IO48" s="31"/>
      <c r="IP48" s="31"/>
      <c r="IQ48" s="31"/>
      <c r="IR48" s="31"/>
      <c r="IS48" s="31"/>
      <c r="IT48" s="31"/>
      <c r="IU48" s="31"/>
      <c r="IV48" s="31"/>
    </row>
    <row r="49" spans="1:256" x14ac:dyDescent="0.25">
      <c r="A49" s="134">
        <v>13</v>
      </c>
      <c r="B49" s="244" t="s">
        <v>3335</v>
      </c>
      <c r="C49" s="248" t="s">
        <v>3355</v>
      </c>
      <c r="D49" s="135" t="s">
        <v>3338</v>
      </c>
      <c r="E49" s="135">
        <v>115</v>
      </c>
      <c r="F49" s="136"/>
      <c r="G49" s="137">
        <v>6</v>
      </c>
      <c r="H49" s="124">
        <v>1113</v>
      </c>
      <c r="I49" s="138"/>
      <c r="J49" s="138"/>
      <c r="K49" s="139"/>
      <c r="L49" s="139"/>
      <c r="M49" s="140">
        <v>18.7</v>
      </c>
      <c r="N49" s="141">
        <v>61.5</v>
      </c>
      <c r="O49" s="139">
        <v>5435</v>
      </c>
      <c r="P49" s="160">
        <f t="shared" si="5"/>
        <v>938.1</v>
      </c>
      <c r="Q49" s="142">
        <f t="shared" si="6"/>
        <v>241.2</v>
      </c>
      <c r="R49" s="143">
        <f t="shared" si="7"/>
        <v>12.9</v>
      </c>
      <c r="S49" s="144"/>
      <c r="T49" s="145"/>
      <c r="U49" s="31" t="str">
        <f t="shared" si="8"/>
        <v>Axis65R36</v>
      </c>
      <c r="V49" s="241" t="str">
        <f t="shared" si="3"/>
        <v>65R36</v>
      </c>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c r="IN49" s="31"/>
      <c r="IO49" s="31"/>
      <c r="IP49" s="31"/>
      <c r="IQ49" s="31"/>
      <c r="IR49" s="31"/>
      <c r="IS49" s="31"/>
      <c r="IT49" s="31"/>
      <c r="IU49" s="31"/>
      <c r="IV49" s="31"/>
    </row>
    <row r="50" spans="1:256" x14ac:dyDescent="0.25">
      <c r="A50" s="134">
        <v>14</v>
      </c>
      <c r="B50" s="244" t="s">
        <v>1645</v>
      </c>
      <c r="C50" s="248" t="s">
        <v>3356</v>
      </c>
      <c r="D50" s="135" t="s">
        <v>3337</v>
      </c>
      <c r="E50" s="135">
        <v>116</v>
      </c>
      <c r="F50" s="136"/>
      <c r="G50" s="137">
        <v>6</v>
      </c>
      <c r="H50" s="124">
        <v>1113</v>
      </c>
      <c r="I50" s="138"/>
      <c r="J50" s="138"/>
      <c r="K50" s="139"/>
      <c r="L50" s="139"/>
      <c r="M50" s="140">
        <v>18.2</v>
      </c>
      <c r="N50" s="141">
        <v>60.1</v>
      </c>
      <c r="O50" s="139">
        <v>4985</v>
      </c>
      <c r="P50" s="160">
        <f t="shared" si="5"/>
        <v>869.1</v>
      </c>
      <c r="Q50" s="142">
        <f t="shared" si="6"/>
        <v>222.6</v>
      </c>
      <c r="R50" s="143">
        <f t="shared" si="7"/>
        <v>12.24</v>
      </c>
      <c r="S50" s="144"/>
      <c r="T50" s="145"/>
      <c r="U50" s="31" t="str">
        <f>B51&amp;C50</f>
        <v>Axis66-17</v>
      </c>
      <c r="V50" s="241" t="str">
        <f t="shared" si="3"/>
        <v>66-17</v>
      </c>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c r="IV50" s="31"/>
    </row>
    <row r="51" spans="1:256" x14ac:dyDescent="0.25">
      <c r="A51" s="134">
        <v>15</v>
      </c>
      <c r="B51" s="244" t="s">
        <v>3335</v>
      </c>
      <c r="C51" s="248" t="s">
        <v>3357</v>
      </c>
      <c r="D51" s="135" t="s">
        <v>3340</v>
      </c>
      <c r="E51" s="135">
        <v>116</v>
      </c>
      <c r="F51" s="136"/>
      <c r="G51" s="137">
        <v>6</v>
      </c>
      <c r="H51" s="124">
        <v>1113</v>
      </c>
      <c r="I51" s="138"/>
      <c r="J51" s="138"/>
      <c r="K51" s="139"/>
      <c r="L51" s="139"/>
      <c r="M51" s="140">
        <v>19.399999999999999</v>
      </c>
      <c r="N51" s="141">
        <v>59.8</v>
      </c>
      <c r="O51" s="139">
        <v>5650</v>
      </c>
      <c r="P51" s="160">
        <f t="shared" si="5"/>
        <v>961.6</v>
      </c>
      <c r="Q51" s="142">
        <f t="shared" si="6"/>
        <v>248.6</v>
      </c>
      <c r="R51" s="143">
        <f t="shared" si="7"/>
        <v>12.82</v>
      </c>
      <c r="S51" s="144"/>
      <c r="T51" s="145"/>
      <c r="U51" s="31" t="e">
        <f>#REF!&amp;C51</f>
        <v>#REF!</v>
      </c>
      <c r="V51" s="241" t="str">
        <f t="shared" si="3"/>
        <v>66V66</v>
      </c>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c r="IN51" s="31"/>
      <c r="IO51" s="31"/>
      <c r="IP51" s="31"/>
      <c r="IQ51" s="31"/>
      <c r="IR51" s="31"/>
      <c r="IS51" s="31"/>
      <c r="IT51" s="31"/>
      <c r="IU51" s="31"/>
      <c r="IV51" s="31"/>
    </row>
    <row r="52" spans="1:256" x14ac:dyDescent="0.25">
      <c r="A52" s="120">
        <v>16</v>
      </c>
      <c r="B52" s="243" t="s">
        <v>3335</v>
      </c>
      <c r="C52" s="247" t="s">
        <v>3358</v>
      </c>
      <c r="D52" s="121" t="s">
        <v>3334</v>
      </c>
      <c r="E52" s="121">
        <v>116</v>
      </c>
      <c r="F52" s="122"/>
      <c r="G52" s="123">
        <v>6</v>
      </c>
      <c r="H52" s="124">
        <v>1113</v>
      </c>
      <c r="I52" s="125"/>
      <c r="J52" s="125"/>
      <c r="K52" s="127"/>
      <c r="L52" s="127"/>
      <c r="M52" s="128">
        <v>17.5</v>
      </c>
      <c r="N52" s="129">
        <v>62</v>
      </c>
      <c r="O52" s="127">
        <v>5565</v>
      </c>
      <c r="P52" s="160">
        <f t="shared" si="5"/>
        <v>983.7</v>
      </c>
      <c r="Q52" s="130">
        <f t="shared" si="6"/>
        <v>250.6</v>
      </c>
      <c r="R52" s="131">
        <f t="shared" si="7"/>
        <v>14.32</v>
      </c>
      <c r="S52" s="132"/>
      <c r="T52" s="133"/>
      <c r="U52" s="31" t="str">
        <f t="shared" si="8"/>
        <v>AxisEXP 116</v>
      </c>
      <c r="V52" s="121" t="str">
        <f t="shared" si="3"/>
        <v>EXP 116</v>
      </c>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c r="IS52" s="31"/>
      <c r="IT52" s="31"/>
      <c r="IU52" s="31"/>
      <c r="IV52" s="31"/>
    </row>
    <row r="53" spans="1:256" x14ac:dyDescent="0.25">
      <c r="A53" s="120"/>
      <c r="B53" s="243"/>
      <c r="C53" s="247"/>
      <c r="D53" s="121"/>
      <c r="E53" s="121"/>
      <c r="F53" s="122"/>
      <c r="G53" s="123"/>
      <c r="H53" s="124"/>
      <c r="I53" s="125"/>
      <c r="J53" s="125"/>
      <c r="K53" s="127"/>
      <c r="L53" s="127"/>
      <c r="M53" s="128"/>
      <c r="N53" s="129"/>
      <c r="O53" s="127"/>
      <c r="P53" s="160" t="str">
        <f t="shared" si="5"/>
        <v/>
      </c>
      <c r="Q53" s="130" t="str">
        <f t="shared" si="6"/>
        <v/>
      </c>
      <c r="R53" s="131" t="str">
        <f t="shared" si="7"/>
        <v/>
      </c>
      <c r="S53" s="132"/>
      <c r="T53" s="133"/>
      <c r="U53" s="31" t="str">
        <f t="shared" si="8"/>
        <v/>
      </c>
      <c r="V53" s="121" t="str">
        <f t="shared" si="3"/>
        <v xml:space="preserve"> </v>
      </c>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1"/>
      <c r="IO53" s="31"/>
      <c r="IP53" s="31"/>
      <c r="IQ53" s="31"/>
      <c r="IR53" s="31"/>
      <c r="IS53" s="31"/>
      <c r="IT53" s="31"/>
      <c r="IU53" s="31"/>
      <c r="IV53" s="31"/>
    </row>
    <row r="54" spans="1:256" x14ac:dyDescent="0.25">
      <c r="A54" s="134"/>
      <c r="B54" s="244"/>
      <c r="C54" s="248"/>
      <c r="D54" s="135"/>
      <c r="E54" s="135"/>
      <c r="F54" s="136"/>
      <c r="G54" s="137"/>
      <c r="H54" s="146"/>
      <c r="I54" s="138"/>
      <c r="J54" s="138"/>
      <c r="K54" s="147"/>
      <c r="L54" s="139"/>
      <c r="M54" s="140"/>
      <c r="N54" s="141"/>
      <c r="O54" s="139"/>
      <c r="P54" s="160" t="str">
        <f t="shared" si="5"/>
        <v/>
      </c>
      <c r="Q54" s="142" t="str">
        <f t="shared" si="6"/>
        <v/>
      </c>
      <c r="R54" s="143" t="str">
        <f t="shared" si="7"/>
        <v/>
      </c>
      <c r="S54" s="144"/>
      <c r="T54" s="145"/>
      <c r="U54" s="31" t="str">
        <f t="shared" si="8"/>
        <v/>
      </c>
      <c r="V54" s="241" t="str">
        <f t="shared" si="3"/>
        <v xml:space="preserve"> </v>
      </c>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31"/>
      <c r="IS54" s="31"/>
      <c r="IT54" s="31"/>
      <c r="IU54" s="31"/>
      <c r="IV54" s="31"/>
    </row>
    <row r="55" spans="1:256" x14ac:dyDescent="0.25">
      <c r="A55" s="134"/>
      <c r="B55" s="244"/>
      <c r="C55" s="248"/>
      <c r="D55" s="135"/>
      <c r="E55" s="135"/>
      <c r="F55" s="136"/>
      <c r="G55" s="137"/>
      <c r="H55" s="146"/>
      <c r="I55" s="138"/>
      <c r="J55" s="138"/>
      <c r="K55" s="147"/>
      <c r="L55" s="139"/>
      <c r="M55" s="140"/>
      <c r="N55" s="141"/>
      <c r="O55" s="139"/>
      <c r="P55" s="160" t="str">
        <f t="shared" si="5"/>
        <v/>
      </c>
      <c r="Q55" s="142" t="str">
        <f t="shared" si="6"/>
        <v/>
      </c>
      <c r="R55" s="143" t="str">
        <f t="shared" si="7"/>
        <v/>
      </c>
      <c r="S55" s="144"/>
      <c r="T55" s="145"/>
      <c r="U55" s="31" t="str">
        <f t="shared" si="8"/>
        <v/>
      </c>
      <c r="V55" s="241" t="str">
        <f t="shared" si="3"/>
        <v xml:space="preserve"> </v>
      </c>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c r="IN55" s="31"/>
      <c r="IO55" s="31"/>
      <c r="IP55" s="31"/>
      <c r="IQ55" s="31"/>
      <c r="IR55" s="31"/>
      <c r="IS55" s="31"/>
      <c r="IT55" s="31"/>
      <c r="IU55" s="31"/>
      <c r="IV55" s="31"/>
    </row>
    <row r="56" spans="1:256" x14ac:dyDescent="0.25">
      <c r="A56" s="134"/>
      <c r="B56" s="244"/>
      <c r="C56" s="248"/>
      <c r="D56" s="135"/>
      <c r="E56" s="135"/>
      <c r="F56" s="136"/>
      <c r="G56" s="137"/>
      <c r="H56" s="146"/>
      <c r="I56" s="138"/>
      <c r="J56" s="138"/>
      <c r="K56" s="147"/>
      <c r="L56" s="139"/>
      <c r="M56" s="140"/>
      <c r="N56" s="141"/>
      <c r="O56" s="139"/>
      <c r="P56" s="160" t="str">
        <f t="shared" si="5"/>
        <v/>
      </c>
      <c r="Q56" s="142" t="str">
        <f t="shared" si="6"/>
        <v/>
      </c>
      <c r="R56" s="143" t="str">
        <f t="shared" si="7"/>
        <v/>
      </c>
      <c r="S56" s="144"/>
      <c r="T56" s="145"/>
      <c r="U56" s="31" t="str">
        <f t="shared" si="8"/>
        <v/>
      </c>
      <c r="V56" s="241" t="str">
        <f t="shared" si="3"/>
        <v xml:space="preserve"> </v>
      </c>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31"/>
      <c r="HF56" s="31"/>
      <c r="HG56" s="31"/>
      <c r="HH56" s="31"/>
      <c r="HI56" s="31"/>
      <c r="HJ56" s="31"/>
      <c r="HK56" s="31"/>
      <c r="HL56" s="31"/>
      <c r="HM56" s="31"/>
      <c r="HN56" s="31"/>
      <c r="HO56" s="31"/>
      <c r="HP56" s="31"/>
      <c r="HQ56" s="31"/>
      <c r="HR56" s="31"/>
      <c r="HS56" s="31"/>
      <c r="HT56" s="31"/>
      <c r="HU56" s="31"/>
      <c r="HV56" s="31"/>
      <c r="HW56" s="31"/>
      <c r="HX56" s="31"/>
      <c r="HY56" s="31"/>
      <c r="HZ56" s="31"/>
      <c r="IA56" s="31"/>
      <c r="IB56" s="31"/>
      <c r="IC56" s="31"/>
      <c r="ID56" s="31"/>
      <c r="IE56" s="31"/>
      <c r="IF56" s="31"/>
      <c r="IG56" s="31"/>
      <c r="IH56" s="31"/>
      <c r="II56" s="31"/>
      <c r="IJ56" s="31"/>
      <c r="IK56" s="31"/>
      <c r="IL56" s="31"/>
      <c r="IM56" s="31"/>
      <c r="IN56" s="31"/>
      <c r="IO56" s="31"/>
      <c r="IP56" s="31"/>
      <c r="IQ56" s="31"/>
      <c r="IR56" s="31"/>
      <c r="IS56" s="31"/>
      <c r="IT56" s="31"/>
      <c r="IU56" s="31"/>
      <c r="IV56" s="31"/>
    </row>
    <row r="57" spans="1:256" x14ac:dyDescent="0.25">
      <c r="A57" s="120"/>
      <c r="B57" s="243"/>
      <c r="C57" s="247"/>
      <c r="D57" s="121"/>
      <c r="E57" s="121"/>
      <c r="F57" s="122"/>
      <c r="G57" s="123"/>
      <c r="H57" s="124"/>
      <c r="I57" s="125"/>
      <c r="J57" s="125"/>
      <c r="K57" s="126"/>
      <c r="L57" s="127"/>
      <c r="M57" s="128"/>
      <c r="N57" s="129"/>
      <c r="O57" s="127"/>
      <c r="P57" s="160" t="str">
        <f t="shared" si="5"/>
        <v/>
      </c>
      <c r="Q57" s="130" t="str">
        <f t="shared" si="6"/>
        <v/>
      </c>
      <c r="R57" s="131" t="str">
        <f t="shared" si="7"/>
        <v/>
      </c>
      <c r="S57" s="132"/>
      <c r="T57" s="133"/>
      <c r="U57" s="31" t="str">
        <f t="shared" si="8"/>
        <v/>
      </c>
      <c r="V57" s="121" t="str">
        <f t="shared" si="3"/>
        <v xml:space="preserve"> </v>
      </c>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1"/>
      <c r="GV57" s="31"/>
      <c r="GW57" s="31"/>
      <c r="GX57" s="31"/>
      <c r="GY57" s="31"/>
      <c r="GZ57" s="31"/>
      <c r="HA57" s="31"/>
      <c r="HB57" s="31"/>
      <c r="HC57" s="31"/>
      <c r="HD57" s="31"/>
      <c r="HE57" s="31"/>
      <c r="HF57" s="31"/>
      <c r="HG57" s="31"/>
      <c r="HH57" s="31"/>
      <c r="HI57" s="31"/>
      <c r="HJ57" s="31"/>
      <c r="HK57" s="31"/>
      <c r="HL57" s="31"/>
      <c r="HM57" s="31"/>
      <c r="HN57" s="31"/>
      <c r="HO57" s="31"/>
      <c r="HP57" s="31"/>
      <c r="HQ57" s="31"/>
      <c r="HR57" s="31"/>
      <c r="HS57" s="31"/>
      <c r="HT57" s="31"/>
      <c r="HU57" s="31"/>
      <c r="HV57" s="31"/>
      <c r="HW57" s="31"/>
      <c r="HX57" s="31"/>
      <c r="HY57" s="31"/>
      <c r="HZ57" s="31"/>
      <c r="IA57" s="31"/>
      <c r="IB57" s="31"/>
      <c r="IC57" s="31"/>
      <c r="ID57" s="31"/>
      <c r="IE57" s="31"/>
      <c r="IF57" s="31"/>
      <c r="IG57" s="31"/>
      <c r="IH57" s="31"/>
      <c r="II57" s="31"/>
      <c r="IJ57" s="31"/>
      <c r="IK57" s="31"/>
      <c r="IL57" s="31"/>
      <c r="IM57" s="31"/>
      <c r="IN57" s="31"/>
      <c r="IO57" s="31"/>
      <c r="IP57" s="31"/>
      <c r="IQ57" s="31"/>
      <c r="IR57" s="31"/>
      <c r="IS57" s="31"/>
      <c r="IT57" s="31"/>
      <c r="IU57" s="31"/>
      <c r="IV57" s="31"/>
    </row>
    <row r="58" spans="1:256" x14ac:dyDescent="0.25">
      <c r="A58" s="120"/>
      <c r="B58" s="243"/>
      <c r="C58" s="247"/>
      <c r="D58" s="121"/>
      <c r="E58" s="121"/>
      <c r="F58" s="122"/>
      <c r="G58" s="123"/>
      <c r="H58" s="124"/>
      <c r="I58" s="125"/>
      <c r="J58" s="125"/>
      <c r="K58" s="126"/>
      <c r="L58" s="127"/>
      <c r="M58" s="128"/>
      <c r="N58" s="129"/>
      <c r="O58" s="127"/>
      <c r="P58" s="160" t="str">
        <f t="shared" si="5"/>
        <v/>
      </c>
      <c r="Q58" s="130" t="str">
        <f t="shared" si="6"/>
        <v/>
      </c>
      <c r="R58" s="131" t="str">
        <f t="shared" si="7"/>
        <v/>
      </c>
      <c r="S58" s="132"/>
      <c r="T58" s="133"/>
      <c r="U58" s="31" t="str">
        <f t="shared" si="8"/>
        <v/>
      </c>
      <c r="V58" s="121" t="str">
        <f t="shared" si="3"/>
        <v xml:space="preserve"> </v>
      </c>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c r="IS58" s="31"/>
      <c r="IT58" s="31"/>
      <c r="IU58" s="31"/>
      <c r="IV58" s="31"/>
    </row>
    <row r="59" spans="1:256" x14ac:dyDescent="0.25">
      <c r="A59" s="134"/>
      <c r="B59" s="244"/>
      <c r="C59" s="248"/>
      <c r="D59" s="135"/>
      <c r="E59" s="135"/>
      <c r="F59" s="136"/>
      <c r="G59" s="137"/>
      <c r="H59" s="146"/>
      <c r="I59" s="138"/>
      <c r="J59" s="138"/>
      <c r="K59" s="147"/>
      <c r="L59" s="139"/>
      <c r="M59" s="140"/>
      <c r="N59" s="141"/>
      <c r="O59" s="139"/>
      <c r="P59" s="160" t="str">
        <f t="shared" si="5"/>
        <v/>
      </c>
      <c r="Q59" s="142" t="str">
        <f t="shared" si="6"/>
        <v/>
      </c>
      <c r="R59" s="143" t="str">
        <f t="shared" si="7"/>
        <v/>
      </c>
      <c r="S59" s="144"/>
      <c r="T59" s="145"/>
      <c r="U59" s="31" t="str">
        <f t="shared" si="8"/>
        <v/>
      </c>
      <c r="V59" s="241" t="str">
        <f t="shared" si="3"/>
        <v xml:space="preserve"> </v>
      </c>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row>
    <row r="60" spans="1:256" x14ac:dyDescent="0.25">
      <c r="A60" s="134"/>
      <c r="B60" s="244"/>
      <c r="C60" s="248"/>
      <c r="D60" s="135" t="str">
        <f>IF((ISERROR(VLOOKUP($U60,Lookups!#REF!,4,FALSE)))=FALSE,((VLOOKUP($U60,Lookups!$A$2:$E$4199,4,FALSE))),"")</f>
        <v/>
      </c>
      <c r="E60" s="135" t="str">
        <f>IF((ISERROR(VLOOKUP($U60,Lookups!#REF!,5,FALSE)))=FALSE,((VLOOKUP($U60,Lookups!$A$2:$E$4199,5,FALSE))),"")</f>
        <v/>
      </c>
      <c r="F60" s="136"/>
      <c r="G60" s="137"/>
      <c r="H60" s="146"/>
      <c r="I60" s="138"/>
      <c r="J60" s="138"/>
      <c r="K60" s="147"/>
      <c r="L60" s="139"/>
      <c r="M60" s="140"/>
      <c r="N60" s="141"/>
      <c r="O60" s="139"/>
      <c r="P60" s="160" t="str">
        <f t="shared" si="5"/>
        <v/>
      </c>
      <c r="Q60" s="142" t="str">
        <f t="shared" si="6"/>
        <v/>
      </c>
      <c r="R60" s="143" t="str">
        <f t="shared" si="7"/>
        <v/>
      </c>
      <c r="S60" s="144"/>
      <c r="T60" s="145"/>
      <c r="U60" s="31" t="str">
        <f t="shared" si="8"/>
        <v/>
      </c>
      <c r="V60" s="241" t="str">
        <f t="shared" si="3"/>
        <v xml:space="preserve"> </v>
      </c>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31"/>
      <c r="IS60" s="31"/>
      <c r="IT60" s="31"/>
      <c r="IU60" s="31"/>
      <c r="IV60" s="31"/>
    </row>
    <row r="61" spans="1:256" x14ac:dyDescent="0.25">
      <c r="A61" s="134"/>
      <c r="B61" s="244"/>
      <c r="C61" s="248"/>
      <c r="D61" s="135" t="str">
        <f>IF((ISERROR(VLOOKUP($U61,Lookups!#REF!,4,FALSE)))=FALSE,((VLOOKUP($U61,Lookups!$A$2:$E$4199,4,FALSE))),"")</f>
        <v/>
      </c>
      <c r="E61" s="135" t="str">
        <f>IF((ISERROR(VLOOKUP($U61,Lookups!#REF!,5,FALSE)))=FALSE,((VLOOKUP($U61,Lookups!$A$2:$E$4199,5,FALSE))),"")</f>
        <v/>
      </c>
      <c r="F61" s="136"/>
      <c r="G61" s="137"/>
      <c r="H61" s="146"/>
      <c r="I61" s="138"/>
      <c r="J61" s="138"/>
      <c r="K61" s="147"/>
      <c r="L61" s="139"/>
      <c r="M61" s="140"/>
      <c r="N61" s="141"/>
      <c r="O61" s="139"/>
      <c r="P61" s="160" t="str">
        <f t="shared" ref="P61:P86" si="9">IF(M61&gt;1,IF(M61&gt;14.99,ROUNDUP(Q61*(Corn_Price-((M61-15)*Drying_Charge)),1),ROUNDUP(Q61*(Corn_Price),1)),"")</f>
        <v/>
      </c>
      <c r="Q61" s="142" t="str">
        <f t="shared" ref="Q61:Q86" si="10">IF(O61&gt;1,ROUNDUP((((100-M61)*(O61*54.9075)*(((43560/(G61*H61*($C$24/12))))/262500))),1),"")</f>
        <v/>
      </c>
      <c r="R61" s="143" t="str">
        <f t="shared" ref="R61:R86" si="11">IF(M61&gt;1,ROUNDUP(((Q61/M61)),2),"")</f>
        <v/>
      </c>
      <c r="S61" s="144"/>
      <c r="T61" s="145"/>
      <c r="U61" s="31" t="str">
        <f t="shared" ref="U61:U86" si="12">B61&amp;C61</f>
        <v/>
      </c>
      <c r="V61" s="241" t="str">
        <f t="shared" si="3"/>
        <v xml:space="preserve"> </v>
      </c>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row>
    <row r="62" spans="1:256" x14ac:dyDescent="0.25">
      <c r="A62" s="120"/>
      <c r="B62" s="243"/>
      <c r="C62" s="247"/>
      <c r="D62" s="121" t="str">
        <f>IF((ISERROR(VLOOKUP($U62,Lookups!#REF!,4,FALSE)))=FALSE,((VLOOKUP($U62,Lookups!$A$2:$E$4199,4,FALSE))),"")</f>
        <v/>
      </c>
      <c r="E62" s="121" t="str">
        <f>IF((ISERROR(VLOOKUP($U62,Lookups!#REF!,5,FALSE)))=FALSE,((VLOOKUP($U62,Lookups!$A$2:$E$4199,5,FALSE))),"")</f>
        <v/>
      </c>
      <c r="F62" s="122"/>
      <c r="G62" s="123"/>
      <c r="H62" s="124"/>
      <c r="I62" s="125"/>
      <c r="J62" s="125"/>
      <c r="K62" s="126"/>
      <c r="L62" s="127"/>
      <c r="M62" s="128"/>
      <c r="N62" s="129"/>
      <c r="O62" s="127"/>
      <c r="P62" s="160" t="str">
        <f t="shared" si="9"/>
        <v/>
      </c>
      <c r="Q62" s="130" t="str">
        <f t="shared" si="10"/>
        <v/>
      </c>
      <c r="R62" s="131" t="str">
        <f t="shared" si="11"/>
        <v/>
      </c>
      <c r="S62" s="132"/>
      <c r="T62" s="133"/>
      <c r="U62" s="31" t="str">
        <f t="shared" si="12"/>
        <v/>
      </c>
      <c r="V62" s="121" t="str">
        <f t="shared" si="3"/>
        <v xml:space="preserve"> </v>
      </c>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c r="IS62" s="31"/>
      <c r="IT62" s="31"/>
      <c r="IU62" s="31"/>
      <c r="IV62" s="31"/>
    </row>
    <row r="63" spans="1:256" x14ac:dyDescent="0.25">
      <c r="A63" s="120"/>
      <c r="B63" s="243"/>
      <c r="C63" s="247"/>
      <c r="D63" s="121" t="str">
        <f>IF((ISERROR(VLOOKUP($U63,Lookups!#REF!,4,FALSE)))=FALSE,((VLOOKUP($U63,Lookups!$A$2:$E$4199,4,FALSE))),"")</f>
        <v/>
      </c>
      <c r="E63" s="121" t="str">
        <f>IF((ISERROR(VLOOKUP($U63,Lookups!#REF!,5,FALSE)))=FALSE,((VLOOKUP($U63,Lookups!$A$2:$E$4199,5,FALSE))),"")</f>
        <v/>
      </c>
      <c r="F63" s="122"/>
      <c r="G63" s="123"/>
      <c r="H63" s="124"/>
      <c r="I63" s="125"/>
      <c r="J63" s="125"/>
      <c r="K63" s="126"/>
      <c r="L63" s="127"/>
      <c r="M63" s="128"/>
      <c r="N63" s="129"/>
      <c r="O63" s="127"/>
      <c r="P63" s="160" t="str">
        <f t="shared" si="9"/>
        <v/>
      </c>
      <c r="Q63" s="130" t="str">
        <f t="shared" si="10"/>
        <v/>
      </c>
      <c r="R63" s="131" t="str">
        <f t="shared" si="11"/>
        <v/>
      </c>
      <c r="S63" s="132"/>
      <c r="T63" s="133"/>
      <c r="U63" s="31" t="str">
        <f t="shared" si="12"/>
        <v/>
      </c>
      <c r="V63" s="121" t="str">
        <f t="shared" si="3"/>
        <v xml:space="preserve"> </v>
      </c>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31"/>
      <c r="IS63" s="31"/>
      <c r="IT63" s="31"/>
      <c r="IU63" s="31"/>
      <c r="IV63" s="31"/>
    </row>
    <row r="64" spans="1:256" x14ac:dyDescent="0.25">
      <c r="A64" s="134"/>
      <c r="B64" s="244"/>
      <c r="C64" s="248"/>
      <c r="D64" s="135" t="str">
        <f>IF((ISERROR(VLOOKUP($U64,Lookups!#REF!,4,FALSE)))=FALSE,((VLOOKUP($U64,Lookups!$A$2:$E$4199,4,FALSE))),"")</f>
        <v/>
      </c>
      <c r="E64" s="135" t="str">
        <f>IF((ISERROR(VLOOKUP($U64,Lookups!#REF!,5,FALSE)))=FALSE,((VLOOKUP($U64,Lookups!$A$2:$E$4199,5,FALSE))),"")</f>
        <v/>
      </c>
      <c r="F64" s="136"/>
      <c r="G64" s="137"/>
      <c r="H64" s="146"/>
      <c r="I64" s="138"/>
      <c r="J64" s="138"/>
      <c r="K64" s="147"/>
      <c r="L64" s="139"/>
      <c r="M64" s="140"/>
      <c r="N64" s="141"/>
      <c r="O64" s="139"/>
      <c r="P64" s="160" t="str">
        <f t="shared" si="9"/>
        <v/>
      </c>
      <c r="Q64" s="142" t="str">
        <f t="shared" si="10"/>
        <v/>
      </c>
      <c r="R64" s="143" t="str">
        <f t="shared" si="11"/>
        <v/>
      </c>
      <c r="S64" s="144"/>
      <c r="T64" s="145"/>
      <c r="U64" s="31" t="str">
        <f t="shared" si="12"/>
        <v/>
      </c>
      <c r="V64" s="241" t="str">
        <f t="shared" si="3"/>
        <v xml:space="preserve"> </v>
      </c>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31"/>
      <c r="IS64" s="31"/>
      <c r="IT64" s="31"/>
      <c r="IU64" s="31"/>
      <c r="IV64" s="31"/>
    </row>
    <row r="65" spans="1:256" x14ac:dyDescent="0.25">
      <c r="A65" s="134"/>
      <c r="B65" s="244"/>
      <c r="C65" s="248"/>
      <c r="D65" s="135" t="str">
        <f>IF((ISERROR(VLOOKUP($U65,Lookups!#REF!,4,FALSE)))=FALSE,((VLOOKUP($U65,Lookups!$A$2:$E$4199,4,FALSE))),"")</f>
        <v/>
      </c>
      <c r="E65" s="135" t="str">
        <f>IF((ISERROR(VLOOKUP($U65,Lookups!#REF!,5,FALSE)))=FALSE,((VLOOKUP($U65,Lookups!$A$2:$E$4199,5,FALSE))),"")</f>
        <v/>
      </c>
      <c r="F65" s="136"/>
      <c r="G65" s="137"/>
      <c r="H65" s="146"/>
      <c r="I65" s="138"/>
      <c r="J65" s="138"/>
      <c r="K65" s="147"/>
      <c r="L65" s="139"/>
      <c r="M65" s="140"/>
      <c r="N65" s="141"/>
      <c r="O65" s="139"/>
      <c r="P65" s="160" t="str">
        <f t="shared" si="9"/>
        <v/>
      </c>
      <c r="Q65" s="142" t="str">
        <f t="shared" si="10"/>
        <v/>
      </c>
      <c r="R65" s="143" t="str">
        <f t="shared" si="11"/>
        <v/>
      </c>
      <c r="S65" s="144"/>
      <c r="T65" s="145"/>
      <c r="U65" s="31" t="str">
        <f t="shared" si="12"/>
        <v/>
      </c>
      <c r="V65" s="241" t="str">
        <f t="shared" si="3"/>
        <v xml:space="preserve"> </v>
      </c>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row>
    <row r="66" spans="1:256" x14ac:dyDescent="0.25">
      <c r="A66" s="134"/>
      <c r="B66" s="244"/>
      <c r="C66" s="248"/>
      <c r="D66" s="135" t="str">
        <f>IF((ISERROR(VLOOKUP($U66,Lookups!#REF!,4,FALSE)))=FALSE,((VLOOKUP($U66,Lookups!$A$2:$E$4199,4,FALSE))),"")</f>
        <v/>
      </c>
      <c r="E66" s="135" t="str">
        <f>IF((ISERROR(VLOOKUP($U66,Lookups!#REF!,5,FALSE)))=FALSE,((VLOOKUP($U66,Lookups!$A$2:$E$4199,5,FALSE))),"")</f>
        <v/>
      </c>
      <c r="F66" s="136"/>
      <c r="G66" s="137"/>
      <c r="H66" s="146"/>
      <c r="I66" s="138"/>
      <c r="J66" s="138"/>
      <c r="K66" s="147"/>
      <c r="L66" s="139"/>
      <c r="M66" s="140"/>
      <c r="N66" s="141"/>
      <c r="O66" s="139"/>
      <c r="P66" s="160" t="str">
        <f t="shared" si="9"/>
        <v/>
      </c>
      <c r="Q66" s="142" t="str">
        <f t="shared" si="10"/>
        <v/>
      </c>
      <c r="R66" s="143" t="str">
        <f t="shared" si="11"/>
        <v/>
      </c>
      <c r="S66" s="144"/>
      <c r="T66" s="145"/>
      <c r="U66" s="31" t="str">
        <f t="shared" si="12"/>
        <v/>
      </c>
      <c r="V66" s="241" t="str">
        <f t="shared" si="3"/>
        <v xml:space="preserve"> </v>
      </c>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c r="IV66" s="31"/>
    </row>
    <row r="67" spans="1:256" x14ac:dyDescent="0.25">
      <c r="A67" s="120"/>
      <c r="B67" s="243"/>
      <c r="C67" s="247"/>
      <c r="D67" s="121" t="str">
        <f>IF((ISERROR(VLOOKUP($U67,Lookups!#REF!,4,FALSE)))=FALSE,((VLOOKUP($U67,Lookups!$A$2:$E$4199,4,FALSE))),"")</f>
        <v/>
      </c>
      <c r="E67" s="121" t="str">
        <f>IF((ISERROR(VLOOKUP($U67,Lookups!#REF!,5,FALSE)))=FALSE,((VLOOKUP($U67,Lookups!$A$2:$E$4199,5,FALSE))),"")</f>
        <v/>
      </c>
      <c r="F67" s="122"/>
      <c r="G67" s="123"/>
      <c r="H67" s="124"/>
      <c r="I67" s="125"/>
      <c r="J67" s="125"/>
      <c r="K67" s="126"/>
      <c r="L67" s="127"/>
      <c r="M67" s="128"/>
      <c r="N67" s="129"/>
      <c r="O67" s="127"/>
      <c r="P67" s="160" t="str">
        <f t="shared" si="9"/>
        <v/>
      </c>
      <c r="Q67" s="130" t="str">
        <f t="shared" si="10"/>
        <v/>
      </c>
      <c r="R67" s="131" t="str">
        <f t="shared" si="11"/>
        <v/>
      </c>
      <c r="S67" s="132"/>
      <c r="T67" s="133"/>
      <c r="U67" s="31" t="str">
        <f t="shared" si="12"/>
        <v/>
      </c>
      <c r="V67" s="121" t="str">
        <f t="shared" si="3"/>
        <v xml:space="preserve"> </v>
      </c>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c r="IV67" s="31"/>
    </row>
    <row r="68" spans="1:256" x14ac:dyDescent="0.25">
      <c r="A68" s="120"/>
      <c r="B68" s="243"/>
      <c r="C68" s="247"/>
      <c r="D68" s="121" t="str">
        <f>IF((ISERROR(VLOOKUP($U68,Lookups!#REF!,4,FALSE)))=FALSE,((VLOOKUP($U68,Lookups!$A$2:$E$4199,4,FALSE))),"")</f>
        <v/>
      </c>
      <c r="E68" s="121" t="str">
        <f>IF((ISERROR(VLOOKUP($U68,Lookups!#REF!,5,FALSE)))=FALSE,((VLOOKUP($U68,Lookups!$A$2:$E$4199,5,FALSE))),"")</f>
        <v/>
      </c>
      <c r="F68" s="122"/>
      <c r="G68" s="123"/>
      <c r="H68" s="124"/>
      <c r="I68" s="125"/>
      <c r="J68" s="125"/>
      <c r="K68" s="126"/>
      <c r="L68" s="127"/>
      <c r="M68" s="128"/>
      <c r="N68" s="129"/>
      <c r="O68" s="127"/>
      <c r="P68" s="160" t="str">
        <f t="shared" si="9"/>
        <v/>
      </c>
      <c r="Q68" s="130" t="str">
        <f t="shared" si="10"/>
        <v/>
      </c>
      <c r="R68" s="131" t="str">
        <f t="shared" si="11"/>
        <v/>
      </c>
      <c r="S68" s="132"/>
      <c r="T68" s="133"/>
      <c r="U68" s="31" t="str">
        <f t="shared" si="12"/>
        <v/>
      </c>
      <c r="V68" s="121" t="str">
        <f t="shared" si="3"/>
        <v xml:space="preserve"> </v>
      </c>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c r="GF68" s="31"/>
      <c r="GG68" s="31"/>
      <c r="GH68" s="31"/>
      <c r="GI68" s="31"/>
      <c r="GJ68" s="31"/>
      <c r="GK68" s="31"/>
      <c r="GL68" s="31"/>
      <c r="GM68" s="31"/>
      <c r="GN68" s="31"/>
      <c r="GO68" s="31"/>
      <c r="GP68" s="31"/>
      <c r="GQ68" s="31"/>
      <c r="GR68" s="31"/>
      <c r="GS68" s="31"/>
      <c r="GT68" s="31"/>
      <c r="GU68" s="31"/>
      <c r="GV68" s="31"/>
      <c r="GW68" s="31"/>
      <c r="GX68" s="31"/>
      <c r="GY68" s="31"/>
      <c r="GZ68" s="31"/>
      <c r="HA68" s="31"/>
      <c r="HB68" s="31"/>
      <c r="HC68" s="31"/>
      <c r="HD68" s="31"/>
      <c r="HE68" s="31"/>
      <c r="HF68" s="31"/>
      <c r="HG68" s="31"/>
      <c r="HH68" s="31"/>
      <c r="HI68" s="31"/>
      <c r="HJ68" s="31"/>
      <c r="HK68" s="31"/>
      <c r="HL68" s="31"/>
      <c r="HM68" s="31"/>
      <c r="HN68" s="31"/>
      <c r="HO68" s="31"/>
      <c r="HP68" s="31"/>
      <c r="HQ68" s="31"/>
      <c r="HR68" s="31"/>
      <c r="HS68" s="31"/>
      <c r="HT68" s="31"/>
      <c r="HU68" s="31"/>
      <c r="HV68" s="31"/>
      <c r="HW68" s="31"/>
      <c r="HX68" s="31"/>
      <c r="HY68" s="31"/>
      <c r="HZ68" s="31"/>
      <c r="IA68" s="31"/>
      <c r="IB68" s="31"/>
      <c r="IC68" s="31"/>
      <c r="ID68" s="31"/>
      <c r="IE68" s="31"/>
      <c r="IF68" s="31"/>
      <c r="IG68" s="31"/>
      <c r="IH68" s="31"/>
      <c r="II68" s="31"/>
      <c r="IJ68" s="31"/>
      <c r="IK68" s="31"/>
      <c r="IL68" s="31"/>
      <c r="IM68" s="31"/>
      <c r="IN68" s="31"/>
      <c r="IO68" s="31"/>
      <c r="IP68" s="31"/>
      <c r="IQ68" s="31"/>
      <c r="IR68" s="31"/>
      <c r="IS68" s="31"/>
      <c r="IT68" s="31"/>
      <c r="IU68" s="31"/>
      <c r="IV68" s="31"/>
    </row>
    <row r="69" spans="1:256" x14ac:dyDescent="0.25">
      <c r="A69" s="134"/>
      <c r="B69" s="244"/>
      <c r="C69" s="248"/>
      <c r="D69" s="135" t="str">
        <f>IF((ISERROR(VLOOKUP($U69,Lookups!#REF!,4,FALSE)))=FALSE,((VLOOKUP($U69,Lookups!$A$2:$E$4199,4,FALSE))),"")</f>
        <v/>
      </c>
      <c r="E69" s="135" t="str">
        <f>IF((ISERROR(VLOOKUP($U69,Lookups!#REF!,5,FALSE)))=FALSE,((VLOOKUP($U69,Lookups!$A$2:$E$4199,5,FALSE))),"")</f>
        <v/>
      </c>
      <c r="F69" s="136"/>
      <c r="G69" s="137"/>
      <c r="H69" s="146"/>
      <c r="I69" s="138"/>
      <c r="J69" s="138"/>
      <c r="K69" s="147"/>
      <c r="L69" s="139"/>
      <c r="M69" s="140"/>
      <c r="N69" s="141"/>
      <c r="O69" s="139"/>
      <c r="P69" s="160" t="str">
        <f t="shared" si="9"/>
        <v/>
      </c>
      <c r="Q69" s="142" t="str">
        <f t="shared" si="10"/>
        <v/>
      </c>
      <c r="R69" s="143" t="str">
        <f t="shared" si="11"/>
        <v/>
      </c>
      <c r="S69" s="144"/>
      <c r="T69" s="145"/>
      <c r="U69" s="31" t="str">
        <f t="shared" si="12"/>
        <v/>
      </c>
      <c r="V69" s="241" t="str">
        <f t="shared" si="3"/>
        <v xml:space="preserve"> </v>
      </c>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c r="GB69" s="31"/>
      <c r="GC69" s="31"/>
      <c r="GD69" s="31"/>
      <c r="GE69" s="31"/>
      <c r="GF69" s="31"/>
      <c r="GG69" s="31"/>
      <c r="GH69" s="31"/>
      <c r="GI69" s="31"/>
      <c r="GJ69" s="31"/>
      <c r="GK69" s="31"/>
      <c r="GL69" s="31"/>
      <c r="GM69" s="31"/>
      <c r="GN69" s="31"/>
      <c r="GO69" s="31"/>
      <c r="GP69" s="31"/>
      <c r="GQ69" s="31"/>
      <c r="GR69" s="31"/>
      <c r="GS69" s="31"/>
      <c r="GT69" s="31"/>
      <c r="GU69" s="31"/>
      <c r="GV69" s="31"/>
      <c r="GW69" s="31"/>
      <c r="GX69" s="31"/>
      <c r="GY69" s="31"/>
      <c r="GZ69" s="31"/>
      <c r="HA69" s="31"/>
      <c r="HB69" s="31"/>
      <c r="HC69" s="31"/>
      <c r="HD69" s="31"/>
      <c r="HE69" s="31"/>
      <c r="HF69" s="31"/>
      <c r="HG69" s="31"/>
      <c r="HH69" s="31"/>
      <c r="HI69" s="31"/>
      <c r="HJ69" s="31"/>
      <c r="HK69" s="31"/>
      <c r="HL69" s="31"/>
      <c r="HM69" s="31"/>
      <c r="HN69" s="31"/>
      <c r="HO69" s="31"/>
      <c r="HP69" s="31"/>
      <c r="HQ69" s="31"/>
      <c r="HR69" s="31"/>
      <c r="HS69" s="31"/>
      <c r="HT69" s="31"/>
      <c r="HU69" s="31"/>
      <c r="HV69" s="31"/>
      <c r="HW69" s="31"/>
      <c r="HX69" s="31"/>
      <c r="HY69" s="31"/>
      <c r="HZ69" s="31"/>
      <c r="IA69" s="31"/>
      <c r="IB69" s="31"/>
      <c r="IC69" s="31"/>
      <c r="ID69" s="31"/>
      <c r="IE69" s="31"/>
      <c r="IF69" s="31"/>
      <c r="IG69" s="31"/>
      <c r="IH69" s="31"/>
      <c r="II69" s="31"/>
      <c r="IJ69" s="31"/>
      <c r="IK69" s="31"/>
      <c r="IL69" s="31"/>
      <c r="IM69" s="31"/>
      <c r="IN69" s="31"/>
      <c r="IO69" s="31"/>
      <c r="IP69" s="31"/>
      <c r="IQ69" s="31"/>
      <c r="IR69" s="31"/>
      <c r="IS69" s="31"/>
      <c r="IT69" s="31"/>
      <c r="IU69" s="31"/>
      <c r="IV69" s="31"/>
    </row>
    <row r="70" spans="1:256" x14ac:dyDescent="0.25">
      <c r="A70" s="134"/>
      <c r="B70" s="244"/>
      <c r="C70" s="248"/>
      <c r="D70" s="135" t="str">
        <f>IF((ISERROR(VLOOKUP($U70,Lookups!#REF!,4,FALSE)))=FALSE,((VLOOKUP($U70,Lookups!$A$2:$E$4199,4,FALSE))),"")</f>
        <v/>
      </c>
      <c r="E70" s="135" t="str">
        <f>IF((ISERROR(VLOOKUP($U70,Lookups!#REF!,5,FALSE)))=FALSE,((VLOOKUP($U70,Lookups!$A$2:$E$4199,5,FALSE))),"")</f>
        <v/>
      </c>
      <c r="F70" s="136"/>
      <c r="G70" s="137"/>
      <c r="H70" s="146"/>
      <c r="I70" s="138"/>
      <c r="J70" s="138"/>
      <c r="K70" s="147"/>
      <c r="L70" s="139"/>
      <c r="M70" s="140"/>
      <c r="N70" s="141"/>
      <c r="O70" s="139"/>
      <c r="P70" s="160" t="str">
        <f t="shared" si="9"/>
        <v/>
      </c>
      <c r="Q70" s="142" t="str">
        <f t="shared" si="10"/>
        <v/>
      </c>
      <c r="R70" s="143" t="str">
        <f t="shared" si="11"/>
        <v/>
      </c>
      <c r="S70" s="144"/>
      <c r="T70" s="145"/>
      <c r="U70" s="31" t="str">
        <f t="shared" si="12"/>
        <v/>
      </c>
      <c r="V70" s="241" t="str">
        <f t="shared" si="3"/>
        <v xml:space="preserve"> </v>
      </c>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c r="GH70" s="31"/>
      <c r="GI70" s="31"/>
      <c r="GJ70" s="31"/>
      <c r="GK70" s="31"/>
      <c r="GL70" s="31"/>
      <c r="GM70" s="31"/>
      <c r="GN70" s="31"/>
      <c r="GO70" s="31"/>
      <c r="GP70" s="31"/>
      <c r="GQ70" s="31"/>
      <c r="GR70" s="31"/>
      <c r="GS70" s="31"/>
      <c r="GT70" s="31"/>
      <c r="GU70" s="31"/>
      <c r="GV70" s="31"/>
      <c r="GW70" s="31"/>
      <c r="GX70" s="31"/>
      <c r="GY70" s="31"/>
      <c r="GZ70" s="31"/>
      <c r="HA70" s="31"/>
      <c r="HB70" s="31"/>
      <c r="HC70" s="31"/>
      <c r="HD70" s="31"/>
      <c r="HE70" s="31"/>
      <c r="HF70" s="31"/>
      <c r="HG70" s="31"/>
      <c r="HH70" s="31"/>
      <c r="HI70" s="31"/>
      <c r="HJ70" s="31"/>
      <c r="HK70" s="31"/>
      <c r="HL70" s="31"/>
      <c r="HM70" s="31"/>
      <c r="HN70" s="31"/>
      <c r="HO70" s="31"/>
      <c r="HP70" s="31"/>
      <c r="HQ70" s="31"/>
      <c r="HR70" s="31"/>
      <c r="HS70" s="31"/>
      <c r="HT70" s="31"/>
      <c r="HU70" s="31"/>
      <c r="HV70" s="31"/>
      <c r="HW70" s="31"/>
      <c r="HX70" s="31"/>
      <c r="HY70" s="31"/>
      <c r="HZ70" s="31"/>
      <c r="IA70" s="31"/>
      <c r="IB70" s="31"/>
      <c r="IC70" s="31"/>
      <c r="ID70" s="31"/>
      <c r="IE70" s="31"/>
      <c r="IF70" s="31"/>
      <c r="IG70" s="31"/>
      <c r="IH70" s="31"/>
      <c r="II70" s="31"/>
      <c r="IJ70" s="31"/>
      <c r="IK70" s="31"/>
      <c r="IL70" s="31"/>
      <c r="IM70" s="31"/>
      <c r="IN70" s="31"/>
      <c r="IO70" s="31"/>
      <c r="IP70" s="31"/>
      <c r="IQ70" s="31"/>
      <c r="IR70" s="31"/>
      <c r="IS70" s="31"/>
      <c r="IT70" s="31"/>
      <c r="IU70" s="31"/>
      <c r="IV70" s="31"/>
    </row>
    <row r="71" spans="1:256" x14ac:dyDescent="0.25">
      <c r="A71" s="134"/>
      <c r="B71" s="244"/>
      <c r="C71" s="248"/>
      <c r="D71" s="135" t="str">
        <f>IF((ISERROR(VLOOKUP($U71,Lookups!#REF!,4,FALSE)))=FALSE,((VLOOKUP($U71,Lookups!$A$2:$E$4199,4,FALSE))),"")</f>
        <v/>
      </c>
      <c r="E71" s="135" t="str">
        <f>IF((ISERROR(VLOOKUP($U71,Lookups!#REF!,5,FALSE)))=FALSE,((VLOOKUP($U71,Lookups!$A$2:$E$4199,5,FALSE))),"")</f>
        <v/>
      </c>
      <c r="F71" s="136"/>
      <c r="G71" s="137"/>
      <c r="H71" s="146"/>
      <c r="I71" s="138"/>
      <c r="J71" s="138"/>
      <c r="K71" s="147"/>
      <c r="L71" s="139"/>
      <c r="M71" s="140"/>
      <c r="N71" s="141"/>
      <c r="O71" s="139"/>
      <c r="P71" s="160" t="str">
        <f t="shared" si="9"/>
        <v/>
      </c>
      <c r="Q71" s="142" t="str">
        <f t="shared" si="10"/>
        <v/>
      </c>
      <c r="R71" s="143" t="str">
        <f t="shared" si="11"/>
        <v/>
      </c>
      <c r="S71" s="144"/>
      <c r="T71" s="145"/>
      <c r="U71" s="31" t="str">
        <f t="shared" si="12"/>
        <v/>
      </c>
      <c r="V71" s="241" t="str">
        <f t="shared" si="3"/>
        <v xml:space="preserve"> </v>
      </c>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c r="GH71" s="31"/>
      <c r="GI71" s="31"/>
      <c r="GJ71" s="31"/>
      <c r="GK71" s="31"/>
      <c r="GL71" s="31"/>
      <c r="GM71" s="31"/>
      <c r="GN71" s="31"/>
      <c r="GO71" s="31"/>
      <c r="GP71" s="31"/>
      <c r="GQ71" s="31"/>
      <c r="GR71" s="31"/>
      <c r="GS71" s="31"/>
      <c r="GT71" s="31"/>
      <c r="GU71" s="31"/>
      <c r="GV71" s="31"/>
      <c r="GW71" s="31"/>
      <c r="GX71" s="31"/>
      <c r="GY71" s="31"/>
      <c r="GZ71" s="31"/>
      <c r="HA71" s="31"/>
      <c r="HB71" s="31"/>
      <c r="HC71" s="31"/>
      <c r="HD71" s="31"/>
      <c r="HE71" s="31"/>
      <c r="HF71" s="31"/>
      <c r="HG71" s="31"/>
      <c r="HH71" s="31"/>
      <c r="HI71" s="31"/>
      <c r="HJ71" s="31"/>
      <c r="HK71" s="31"/>
      <c r="HL71" s="31"/>
      <c r="HM71" s="31"/>
      <c r="HN71" s="31"/>
      <c r="HO71" s="31"/>
      <c r="HP71" s="31"/>
      <c r="HQ71" s="31"/>
      <c r="HR71" s="31"/>
      <c r="HS71" s="31"/>
      <c r="HT71" s="31"/>
      <c r="HU71" s="31"/>
      <c r="HV71" s="31"/>
      <c r="HW71" s="31"/>
      <c r="HX71" s="31"/>
      <c r="HY71" s="31"/>
      <c r="HZ71" s="31"/>
      <c r="IA71" s="31"/>
      <c r="IB71" s="31"/>
      <c r="IC71" s="31"/>
      <c r="ID71" s="31"/>
      <c r="IE71" s="31"/>
      <c r="IF71" s="31"/>
      <c r="IG71" s="31"/>
      <c r="IH71" s="31"/>
      <c r="II71" s="31"/>
      <c r="IJ71" s="31"/>
      <c r="IK71" s="31"/>
      <c r="IL71" s="31"/>
      <c r="IM71" s="31"/>
      <c r="IN71" s="31"/>
      <c r="IO71" s="31"/>
      <c r="IP71" s="31"/>
      <c r="IQ71" s="31"/>
      <c r="IR71" s="31"/>
      <c r="IS71" s="31"/>
      <c r="IT71" s="31"/>
      <c r="IU71" s="31"/>
      <c r="IV71" s="31"/>
    </row>
    <row r="72" spans="1:256" x14ac:dyDescent="0.25">
      <c r="A72" s="120"/>
      <c r="B72" s="243"/>
      <c r="C72" s="247"/>
      <c r="D72" s="121" t="str">
        <f>IF((ISERROR(VLOOKUP($U72,Lookups!#REF!,4,FALSE)))=FALSE,((VLOOKUP($U72,Lookups!$A$2:$E$4199,4,FALSE))),"")</f>
        <v/>
      </c>
      <c r="E72" s="121" t="str">
        <f>IF((ISERROR(VLOOKUP($U72,Lookups!#REF!,5,FALSE)))=FALSE,((VLOOKUP($U72,Lookups!$A$2:$E$4199,5,FALSE))),"")</f>
        <v/>
      </c>
      <c r="F72" s="122"/>
      <c r="G72" s="123"/>
      <c r="H72" s="124"/>
      <c r="I72" s="125"/>
      <c r="J72" s="125"/>
      <c r="K72" s="126"/>
      <c r="L72" s="127"/>
      <c r="M72" s="128"/>
      <c r="N72" s="129"/>
      <c r="O72" s="127"/>
      <c r="P72" s="160" t="str">
        <f t="shared" si="9"/>
        <v/>
      </c>
      <c r="Q72" s="130" t="str">
        <f t="shared" si="10"/>
        <v/>
      </c>
      <c r="R72" s="131" t="str">
        <f t="shared" si="11"/>
        <v/>
      </c>
      <c r="S72" s="132"/>
      <c r="T72" s="133"/>
      <c r="U72" s="31" t="str">
        <f t="shared" si="12"/>
        <v/>
      </c>
      <c r="V72" s="121" t="str">
        <f t="shared" si="3"/>
        <v xml:space="preserve"> </v>
      </c>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c r="GH72" s="31"/>
      <c r="GI72" s="31"/>
      <c r="GJ72" s="31"/>
      <c r="GK72" s="31"/>
      <c r="GL72" s="31"/>
      <c r="GM72" s="31"/>
      <c r="GN72" s="31"/>
      <c r="GO72" s="31"/>
      <c r="GP72" s="31"/>
      <c r="GQ72" s="31"/>
      <c r="GR72" s="31"/>
      <c r="GS72" s="31"/>
      <c r="GT72" s="31"/>
      <c r="GU72" s="31"/>
      <c r="GV72" s="31"/>
      <c r="GW72" s="31"/>
      <c r="GX72" s="31"/>
      <c r="GY72" s="31"/>
      <c r="GZ72" s="31"/>
      <c r="HA72" s="31"/>
      <c r="HB72" s="31"/>
      <c r="HC72" s="31"/>
      <c r="HD72" s="31"/>
      <c r="HE72" s="31"/>
      <c r="HF72" s="31"/>
      <c r="HG72" s="31"/>
      <c r="HH72" s="31"/>
      <c r="HI72" s="31"/>
      <c r="HJ72" s="31"/>
      <c r="HK72" s="31"/>
      <c r="HL72" s="31"/>
      <c r="HM72" s="31"/>
      <c r="HN72" s="31"/>
      <c r="HO72" s="31"/>
      <c r="HP72" s="31"/>
      <c r="HQ72" s="31"/>
      <c r="HR72" s="31"/>
      <c r="HS72" s="31"/>
      <c r="HT72" s="31"/>
      <c r="HU72" s="31"/>
      <c r="HV72" s="31"/>
      <c r="HW72" s="31"/>
      <c r="HX72" s="31"/>
      <c r="HY72" s="31"/>
      <c r="HZ72" s="31"/>
      <c r="IA72" s="31"/>
      <c r="IB72" s="31"/>
      <c r="IC72" s="31"/>
      <c r="ID72" s="31"/>
      <c r="IE72" s="31"/>
      <c r="IF72" s="31"/>
      <c r="IG72" s="31"/>
      <c r="IH72" s="31"/>
      <c r="II72" s="31"/>
      <c r="IJ72" s="31"/>
      <c r="IK72" s="31"/>
      <c r="IL72" s="31"/>
      <c r="IM72" s="31"/>
      <c r="IN72" s="31"/>
      <c r="IO72" s="31"/>
      <c r="IP72" s="31"/>
      <c r="IQ72" s="31"/>
      <c r="IR72" s="31"/>
      <c r="IS72" s="31"/>
      <c r="IT72" s="31"/>
      <c r="IU72" s="31"/>
      <c r="IV72" s="31"/>
    </row>
    <row r="73" spans="1:256" x14ac:dyDescent="0.25">
      <c r="A73" s="120"/>
      <c r="B73" s="243"/>
      <c r="C73" s="247"/>
      <c r="D73" s="121" t="str">
        <f>IF((ISERROR(VLOOKUP($U73,Lookups!#REF!,4,FALSE)))=FALSE,((VLOOKUP($U73,Lookups!$A$2:$E$4199,4,FALSE))),"")</f>
        <v/>
      </c>
      <c r="E73" s="121" t="str">
        <f>IF((ISERROR(VLOOKUP($U73,Lookups!#REF!,5,FALSE)))=FALSE,((VLOOKUP($U73,Lookups!$A$2:$E$4199,5,FALSE))),"")</f>
        <v/>
      </c>
      <c r="F73" s="122"/>
      <c r="G73" s="123"/>
      <c r="H73" s="124"/>
      <c r="I73" s="125"/>
      <c r="J73" s="125"/>
      <c r="K73" s="126"/>
      <c r="L73" s="127"/>
      <c r="M73" s="128"/>
      <c r="N73" s="129"/>
      <c r="O73" s="127"/>
      <c r="P73" s="160" t="str">
        <f t="shared" si="9"/>
        <v/>
      </c>
      <c r="Q73" s="130" t="str">
        <f t="shared" si="10"/>
        <v/>
      </c>
      <c r="R73" s="131" t="str">
        <f t="shared" si="11"/>
        <v/>
      </c>
      <c r="S73" s="132"/>
      <c r="T73" s="133"/>
      <c r="U73" s="31" t="str">
        <f t="shared" si="12"/>
        <v/>
      </c>
      <c r="V73" s="121" t="str">
        <f t="shared" si="3"/>
        <v xml:space="preserve"> </v>
      </c>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c r="GO73" s="31"/>
      <c r="GP73" s="31"/>
      <c r="GQ73" s="31"/>
      <c r="GR73" s="31"/>
      <c r="GS73" s="31"/>
      <c r="GT73" s="31"/>
      <c r="GU73" s="31"/>
      <c r="GV73" s="31"/>
      <c r="GW73" s="31"/>
      <c r="GX73" s="31"/>
      <c r="GY73" s="31"/>
      <c r="GZ73" s="31"/>
      <c r="HA73" s="31"/>
      <c r="HB73" s="31"/>
      <c r="HC73" s="31"/>
      <c r="HD73" s="31"/>
      <c r="HE73" s="31"/>
      <c r="HF73" s="31"/>
      <c r="HG73" s="31"/>
      <c r="HH73" s="31"/>
      <c r="HI73" s="31"/>
      <c r="HJ73" s="31"/>
      <c r="HK73" s="31"/>
      <c r="HL73" s="31"/>
      <c r="HM73" s="31"/>
      <c r="HN73" s="31"/>
      <c r="HO73" s="31"/>
      <c r="HP73" s="31"/>
      <c r="HQ73" s="31"/>
      <c r="HR73" s="31"/>
      <c r="HS73" s="31"/>
      <c r="HT73" s="31"/>
      <c r="HU73" s="31"/>
      <c r="HV73" s="31"/>
      <c r="HW73" s="31"/>
      <c r="HX73" s="31"/>
      <c r="HY73" s="31"/>
      <c r="HZ73" s="31"/>
      <c r="IA73" s="31"/>
      <c r="IB73" s="31"/>
      <c r="IC73" s="31"/>
      <c r="ID73" s="31"/>
      <c r="IE73" s="31"/>
      <c r="IF73" s="31"/>
      <c r="IG73" s="31"/>
      <c r="IH73" s="31"/>
      <c r="II73" s="31"/>
      <c r="IJ73" s="31"/>
      <c r="IK73" s="31"/>
      <c r="IL73" s="31"/>
      <c r="IM73" s="31"/>
      <c r="IN73" s="31"/>
      <c r="IO73" s="31"/>
      <c r="IP73" s="31"/>
      <c r="IQ73" s="31"/>
      <c r="IR73" s="31"/>
      <c r="IS73" s="31"/>
      <c r="IT73" s="31"/>
      <c r="IU73" s="31"/>
      <c r="IV73" s="31"/>
    </row>
    <row r="74" spans="1:256" x14ac:dyDescent="0.25">
      <c r="A74" s="134"/>
      <c r="B74" s="244"/>
      <c r="C74" s="248"/>
      <c r="D74" s="135" t="str">
        <f>IF((ISERROR(VLOOKUP($U74,Lookups!#REF!,4,FALSE)))=FALSE,((VLOOKUP($U74,Lookups!$A$2:$E$4199,4,FALSE))),"")</f>
        <v/>
      </c>
      <c r="E74" s="135" t="str">
        <f>IF((ISERROR(VLOOKUP($U74,Lookups!#REF!,5,FALSE)))=FALSE,((VLOOKUP($U74,Lookups!$A$2:$E$4199,5,FALSE))),"")</f>
        <v/>
      </c>
      <c r="F74" s="136"/>
      <c r="G74" s="137"/>
      <c r="H74" s="146"/>
      <c r="I74" s="138"/>
      <c r="J74" s="138"/>
      <c r="K74" s="147"/>
      <c r="L74" s="139"/>
      <c r="M74" s="140"/>
      <c r="N74" s="141"/>
      <c r="O74" s="139"/>
      <c r="P74" s="160" t="str">
        <f t="shared" si="9"/>
        <v/>
      </c>
      <c r="Q74" s="142" t="str">
        <f t="shared" si="10"/>
        <v/>
      </c>
      <c r="R74" s="143" t="str">
        <f t="shared" si="11"/>
        <v/>
      </c>
      <c r="S74" s="144"/>
      <c r="T74" s="145"/>
      <c r="U74" s="31" t="str">
        <f t="shared" si="12"/>
        <v/>
      </c>
      <c r="V74" s="241" t="str">
        <f t="shared" si="3"/>
        <v xml:space="preserve"> </v>
      </c>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c r="GH74" s="31"/>
      <c r="GI74" s="31"/>
      <c r="GJ74" s="31"/>
      <c r="GK74" s="31"/>
      <c r="GL74" s="31"/>
      <c r="GM74" s="31"/>
      <c r="GN74" s="31"/>
      <c r="GO74" s="31"/>
      <c r="GP74" s="31"/>
      <c r="GQ74" s="31"/>
      <c r="GR74" s="31"/>
      <c r="GS74" s="31"/>
      <c r="GT74" s="31"/>
      <c r="GU74" s="31"/>
      <c r="GV74" s="31"/>
      <c r="GW74" s="31"/>
      <c r="GX74" s="31"/>
      <c r="GY74" s="31"/>
      <c r="GZ74" s="31"/>
      <c r="HA74" s="31"/>
      <c r="HB74" s="31"/>
      <c r="HC74" s="31"/>
      <c r="HD74" s="31"/>
      <c r="HE74" s="31"/>
      <c r="HF74" s="31"/>
      <c r="HG74" s="31"/>
      <c r="HH74" s="31"/>
      <c r="HI74" s="31"/>
      <c r="HJ74" s="31"/>
      <c r="HK74" s="31"/>
      <c r="HL74" s="31"/>
      <c r="HM74" s="31"/>
      <c r="HN74" s="31"/>
      <c r="HO74" s="31"/>
      <c r="HP74" s="31"/>
      <c r="HQ74" s="31"/>
      <c r="HR74" s="31"/>
      <c r="HS74" s="31"/>
      <c r="HT74" s="31"/>
      <c r="HU74" s="31"/>
      <c r="HV74" s="31"/>
      <c r="HW74" s="31"/>
      <c r="HX74" s="31"/>
      <c r="HY74" s="31"/>
      <c r="HZ74" s="31"/>
      <c r="IA74" s="31"/>
      <c r="IB74" s="31"/>
      <c r="IC74" s="31"/>
      <c r="ID74" s="31"/>
      <c r="IE74" s="31"/>
      <c r="IF74" s="31"/>
      <c r="IG74" s="31"/>
      <c r="IH74" s="31"/>
      <c r="II74" s="31"/>
      <c r="IJ74" s="31"/>
      <c r="IK74" s="31"/>
      <c r="IL74" s="31"/>
      <c r="IM74" s="31"/>
      <c r="IN74" s="31"/>
      <c r="IO74" s="31"/>
      <c r="IP74" s="31"/>
      <c r="IQ74" s="31"/>
      <c r="IR74" s="31"/>
      <c r="IS74" s="31"/>
      <c r="IT74" s="31"/>
      <c r="IU74" s="31"/>
      <c r="IV74" s="31"/>
    </row>
    <row r="75" spans="1:256" x14ac:dyDescent="0.25">
      <c r="A75" s="134"/>
      <c r="B75" s="244"/>
      <c r="C75" s="248"/>
      <c r="D75" s="135" t="str">
        <f>IF((ISERROR(VLOOKUP($U75,Lookups!#REF!,4,FALSE)))=FALSE,((VLOOKUP($U75,Lookups!$A$2:$E$4199,4,FALSE))),"")</f>
        <v/>
      </c>
      <c r="E75" s="135" t="str">
        <f>IF((ISERROR(VLOOKUP($U75,Lookups!#REF!,5,FALSE)))=FALSE,((VLOOKUP($U75,Lookups!$A$2:$E$4199,5,FALSE))),"")</f>
        <v/>
      </c>
      <c r="F75" s="136"/>
      <c r="G75" s="137"/>
      <c r="H75" s="146"/>
      <c r="I75" s="138"/>
      <c r="J75" s="138"/>
      <c r="K75" s="147"/>
      <c r="L75" s="139"/>
      <c r="M75" s="140"/>
      <c r="N75" s="141"/>
      <c r="O75" s="139"/>
      <c r="P75" s="160" t="str">
        <f t="shared" si="9"/>
        <v/>
      </c>
      <c r="Q75" s="142" t="str">
        <f t="shared" si="10"/>
        <v/>
      </c>
      <c r="R75" s="143" t="str">
        <f t="shared" si="11"/>
        <v/>
      </c>
      <c r="S75" s="144"/>
      <c r="T75" s="145"/>
      <c r="U75" s="31" t="str">
        <f t="shared" si="12"/>
        <v/>
      </c>
      <c r="V75" s="241" t="str">
        <f t="shared" si="3"/>
        <v xml:space="preserve"> </v>
      </c>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c r="GH75" s="31"/>
      <c r="GI75" s="31"/>
      <c r="GJ75" s="31"/>
      <c r="GK75" s="31"/>
      <c r="GL75" s="31"/>
      <c r="GM75" s="31"/>
      <c r="GN75" s="31"/>
      <c r="GO75" s="31"/>
      <c r="GP75" s="31"/>
      <c r="GQ75" s="31"/>
      <c r="GR75" s="31"/>
      <c r="GS75" s="31"/>
      <c r="GT75" s="31"/>
      <c r="GU75" s="31"/>
      <c r="GV75" s="31"/>
      <c r="GW75" s="31"/>
      <c r="GX75" s="31"/>
      <c r="GY75" s="31"/>
      <c r="GZ75" s="31"/>
      <c r="HA75" s="31"/>
      <c r="HB75" s="31"/>
      <c r="HC75" s="31"/>
      <c r="HD75" s="31"/>
      <c r="HE75" s="31"/>
      <c r="HF75" s="31"/>
      <c r="HG75" s="31"/>
      <c r="HH75" s="31"/>
      <c r="HI75" s="31"/>
      <c r="HJ75" s="31"/>
      <c r="HK75" s="31"/>
      <c r="HL75" s="31"/>
      <c r="HM75" s="31"/>
      <c r="HN75" s="31"/>
      <c r="HO75" s="31"/>
      <c r="HP75" s="31"/>
      <c r="HQ75" s="31"/>
      <c r="HR75" s="31"/>
      <c r="HS75" s="31"/>
      <c r="HT75" s="31"/>
      <c r="HU75" s="31"/>
      <c r="HV75" s="31"/>
      <c r="HW75" s="31"/>
      <c r="HX75" s="31"/>
      <c r="HY75" s="31"/>
      <c r="HZ75" s="31"/>
      <c r="IA75" s="31"/>
      <c r="IB75" s="31"/>
      <c r="IC75" s="31"/>
      <c r="ID75" s="31"/>
      <c r="IE75" s="31"/>
      <c r="IF75" s="31"/>
      <c r="IG75" s="31"/>
      <c r="IH75" s="31"/>
      <c r="II75" s="31"/>
      <c r="IJ75" s="31"/>
      <c r="IK75" s="31"/>
      <c r="IL75" s="31"/>
      <c r="IM75" s="31"/>
      <c r="IN75" s="31"/>
      <c r="IO75" s="31"/>
      <c r="IP75" s="31"/>
      <c r="IQ75" s="31"/>
      <c r="IR75" s="31"/>
      <c r="IS75" s="31"/>
      <c r="IT75" s="31"/>
      <c r="IU75" s="31"/>
      <c r="IV75" s="31"/>
    </row>
    <row r="76" spans="1:256" x14ac:dyDescent="0.25">
      <c r="A76" s="134"/>
      <c r="B76" s="244"/>
      <c r="C76" s="248"/>
      <c r="D76" s="135" t="str">
        <f>IF((ISERROR(VLOOKUP($U76,Lookups!#REF!,4,FALSE)))=FALSE,((VLOOKUP($U76,Lookups!$A$2:$E$4199,4,FALSE))),"")</f>
        <v/>
      </c>
      <c r="E76" s="135" t="str">
        <f>IF((ISERROR(VLOOKUP($U76,Lookups!#REF!,5,FALSE)))=FALSE,((VLOOKUP($U76,Lookups!$A$2:$E$4199,5,FALSE))),"")</f>
        <v/>
      </c>
      <c r="F76" s="136"/>
      <c r="G76" s="137"/>
      <c r="H76" s="146"/>
      <c r="I76" s="138"/>
      <c r="J76" s="138"/>
      <c r="K76" s="147"/>
      <c r="L76" s="139"/>
      <c r="M76" s="140"/>
      <c r="N76" s="141"/>
      <c r="O76" s="139"/>
      <c r="P76" s="160" t="str">
        <f t="shared" si="9"/>
        <v/>
      </c>
      <c r="Q76" s="142" t="str">
        <f t="shared" si="10"/>
        <v/>
      </c>
      <c r="R76" s="143" t="str">
        <f t="shared" si="11"/>
        <v/>
      </c>
      <c r="S76" s="144"/>
      <c r="T76" s="145"/>
      <c r="U76" s="31" t="str">
        <f t="shared" si="12"/>
        <v/>
      </c>
      <c r="V76" s="241" t="str">
        <f t="shared" si="3"/>
        <v xml:space="preserve"> </v>
      </c>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c r="GF76" s="31"/>
      <c r="GG76" s="31"/>
      <c r="GH76" s="31"/>
      <c r="GI76" s="31"/>
      <c r="GJ76" s="31"/>
      <c r="GK76" s="31"/>
      <c r="GL76" s="31"/>
      <c r="GM76" s="31"/>
      <c r="GN76" s="31"/>
      <c r="GO76" s="31"/>
      <c r="GP76" s="31"/>
      <c r="GQ76" s="31"/>
      <c r="GR76" s="31"/>
      <c r="GS76" s="31"/>
      <c r="GT76" s="31"/>
      <c r="GU76" s="31"/>
      <c r="GV76" s="31"/>
      <c r="GW76" s="31"/>
      <c r="GX76" s="31"/>
      <c r="GY76" s="31"/>
      <c r="GZ76" s="31"/>
      <c r="HA76" s="31"/>
      <c r="HB76" s="31"/>
      <c r="HC76" s="31"/>
      <c r="HD76" s="31"/>
      <c r="HE76" s="31"/>
      <c r="HF76" s="31"/>
      <c r="HG76" s="31"/>
      <c r="HH76" s="31"/>
      <c r="HI76" s="31"/>
      <c r="HJ76" s="31"/>
      <c r="HK76" s="31"/>
      <c r="HL76" s="31"/>
      <c r="HM76" s="31"/>
      <c r="HN76" s="31"/>
      <c r="HO76" s="31"/>
      <c r="HP76" s="31"/>
      <c r="HQ76" s="31"/>
      <c r="HR76" s="31"/>
      <c r="HS76" s="31"/>
      <c r="HT76" s="31"/>
      <c r="HU76" s="31"/>
      <c r="HV76" s="31"/>
      <c r="HW76" s="31"/>
      <c r="HX76" s="31"/>
      <c r="HY76" s="31"/>
      <c r="HZ76" s="31"/>
      <c r="IA76" s="31"/>
      <c r="IB76" s="31"/>
      <c r="IC76" s="31"/>
      <c r="ID76" s="31"/>
      <c r="IE76" s="31"/>
      <c r="IF76" s="31"/>
      <c r="IG76" s="31"/>
      <c r="IH76" s="31"/>
      <c r="II76" s="31"/>
      <c r="IJ76" s="31"/>
      <c r="IK76" s="31"/>
      <c r="IL76" s="31"/>
      <c r="IM76" s="31"/>
      <c r="IN76" s="31"/>
      <c r="IO76" s="31"/>
      <c r="IP76" s="31"/>
      <c r="IQ76" s="31"/>
      <c r="IR76" s="31"/>
      <c r="IS76" s="31"/>
      <c r="IT76" s="31"/>
      <c r="IU76" s="31"/>
      <c r="IV76" s="31"/>
    </row>
    <row r="77" spans="1:256" x14ac:dyDescent="0.25">
      <c r="A77" s="120"/>
      <c r="B77" s="243"/>
      <c r="C77" s="247"/>
      <c r="D77" s="121" t="str">
        <f>IF((ISERROR(VLOOKUP($U77,Lookups!#REF!,4,FALSE)))=FALSE,((VLOOKUP($U77,Lookups!$A$2:$E$4199,4,FALSE))),"")</f>
        <v/>
      </c>
      <c r="E77" s="121" t="str">
        <f>IF((ISERROR(VLOOKUP($U77,Lookups!#REF!,5,FALSE)))=FALSE,((VLOOKUP($U77,Lookups!$A$2:$E$4199,5,FALSE))),"")</f>
        <v/>
      </c>
      <c r="F77" s="122"/>
      <c r="G77" s="123"/>
      <c r="H77" s="124"/>
      <c r="I77" s="125"/>
      <c r="J77" s="125"/>
      <c r="K77" s="126"/>
      <c r="L77" s="127"/>
      <c r="M77" s="128"/>
      <c r="N77" s="129"/>
      <c r="O77" s="127"/>
      <c r="P77" s="160" t="str">
        <f t="shared" si="9"/>
        <v/>
      </c>
      <c r="Q77" s="130" t="str">
        <f t="shared" si="10"/>
        <v/>
      </c>
      <c r="R77" s="131" t="str">
        <f t="shared" si="11"/>
        <v/>
      </c>
      <c r="S77" s="132"/>
      <c r="T77" s="133"/>
      <c r="U77" s="31" t="str">
        <f t="shared" si="12"/>
        <v/>
      </c>
      <c r="V77" s="121" t="str">
        <f t="shared" si="3"/>
        <v xml:space="preserve"> </v>
      </c>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c r="GF77" s="31"/>
      <c r="GG77" s="31"/>
      <c r="GH77" s="31"/>
      <c r="GI77" s="31"/>
      <c r="GJ77" s="31"/>
      <c r="GK77" s="31"/>
      <c r="GL77" s="31"/>
      <c r="GM77" s="31"/>
      <c r="GN77" s="31"/>
      <c r="GO77" s="31"/>
      <c r="GP77" s="31"/>
      <c r="GQ77" s="31"/>
      <c r="GR77" s="31"/>
      <c r="GS77" s="31"/>
      <c r="GT77" s="31"/>
      <c r="GU77" s="31"/>
      <c r="GV77" s="31"/>
      <c r="GW77" s="31"/>
      <c r="GX77" s="31"/>
      <c r="GY77" s="31"/>
      <c r="GZ77" s="31"/>
      <c r="HA77" s="31"/>
      <c r="HB77" s="31"/>
      <c r="HC77" s="31"/>
      <c r="HD77" s="31"/>
      <c r="HE77" s="31"/>
      <c r="HF77" s="31"/>
      <c r="HG77" s="31"/>
      <c r="HH77" s="31"/>
      <c r="HI77" s="31"/>
      <c r="HJ77" s="31"/>
      <c r="HK77" s="31"/>
      <c r="HL77" s="31"/>
      <c r="HM77" s="31"/>
      <c r="HN77" s="31"/>
      <c r="HO77" s="31"/>
      <c r="HP77" s="31"/>
      <c r="HQ77" s="31"/>
      <c r="HR77" s="31"/>
      <c r="HS77" s="31"/>
      <c r="HT77" s="31"/>
      <c r="HU77" s="31"/>
      <c r="HV77" s="31"/>
      <c r="HW77" s="31"/>
      <c r="HX77" s="31"/>
      <c r="HY77" s="31"/>
      <c r="HZ77" s="31"/>
      <c r="IA77" s="31"/>
      <c r="IB77" s="31"/>
      <c r="IC77" s="31"/>
      <c r="ID77" s="31"/>
      <c r="IE77" s="31"/>
      <c r="IF77" s="31"/>
      <c r="IG77" s="31"/>
      <c r="IH77" s="31"/>
      <c r="II77" s="31"/>
      <c r="IJ77" s="31"/>
      <c r="IK77" s="31"/>
      <c r="IL77" s="31"/>
      <c r="IM77" s="31"/>
      <c r="IN77" s="31"/>
      <c r="IO77" s="31"/>
      <c r="IP77" s="31"/>
      <c r="IQ77" s="31"/>
      <c r="IR77" s="31"/>
      <c r="IS77" s="31"/>
      <c r="IT77" s="31"/>
      <c r="IU77" s="31"/>
      <c r="IV77" s="31"/>
    </row>
    <row r="78" spans="1:256" x14ac:dyDescent="0.25">
      <c r="A78" s="120"/>
      <c r="B78" s="243"/>
      <c r="C78" s="247"/>
      <c r="D78" s="121" t="str">
        <f>IF((ISERROR(VLOOKUP($U78,Lookups!#REF!,4,FALSE)))=FALSE,((VLOOKUP($U78,Lookups!$A$2:$E$4199,4,FALSE))),"")</f>
        <v/>
      </c>
      <c r="E78" s="121" t="str">
        <f>IF((ISERROR(VLOOKUP($U78,Lookups!#REF!,5,FALSE)))=FALSE,((VLOOKUP($U78,Lookups!$A$2:$E$4199,5,FALSE))),"")</f>
        <v/>
      </c>
      <c r="F78" s="122"/>
      <c r="G78" s="123"/>
      <c r="H78" s="124"/>
      <c r="I78" s="125"/>
      <c r="J78" s="125"/>
      <c r="K78" s="126"/>
      <c r="L78" s="127"/>
      <c r="M78" s="128"/>
      <c r="N78" s="129"/>
      <c r="O78" s="127"/>
      <c r="P78" s="160" t="str">
        <f t="shared" si="9"/>
        <v/>
      </c>
      <c r="Q78" s="130" t="str">
        <f t="shared" si="10"/>
        <v/>
      </c>
      <c r="R78" s="131" t="str">
        <f t="shared" si="11"/>
        <v/>
      </c>
      <c r="S78" s="132"/>
      <c r="T78" s="133"/>
      <c r="U78" s="31" t="str">
        <f t="shared" si="12"/>
        <v/>
      </c>
      <c r="V78" s="121" t="str">
        <f t="shared" si="3"/>
        <v xml:space="preserve"> </v>
      </c>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c r="GF78" s="31"/>
      <c r="GG78" s="31"/>
      <c r="GH78" s="31"/>
      <c r="GI78" s="31"/>
      <c r="GJ78" s="31"/>
      <c r="GK78" s="31"/>
      <c r="GL78" s="31"/>
      <c r="GM78" s="31"/>
      <c r="GN78" s="31"/>
      <c r="GO78" s="31"/>
      <c r="GP78" s="31"/>
      <c r="GQ78" s="31"/>
      <c r="GR78" s="31"/>
      <c r="GS78" s="31"/>
      <c r="GT78" s="31"/>
      <c r="GU78" s="31"/>
      <c r="GV78" s="31"/>
      <c r="GW78" s="31"/>
      <c r="GX78" s="31"/>
      <c r="GY78" s="31"/>
      <c r="GZ78" s="31"/>
      <c r="HA78" s="31"/>
      <c r="HB78" s="31"/>
      <c r="HC78" s="31"/>
      <c r="HD78" s="31"/>
      <c r="HE78" s="31"/>
      <c r="HF78" s="31"/>
      <c r="HG78" s="31"/>
      <c r="HH78" s="31"/>
      <c r="HI78" s="31"/>
      <c r="HJ78" s="31"/>
      <c r="HK78" s="31"/>
      <c r="HL78" s="31"/>
      <c r="HM78" s="31"/>
      <c r="HN78" s="31"/>
      <c r="HO78" s="31"/>
      <c r="HP78" s="31"/>
      <c r="HQ78" s="31"/>
      <c r="HR78" s="31"/>
      <c r="HS78" s="31"/>
      <c r="HT78" s="31"/>
      <c r="HU78" s="31"/>
      <c r="HV78" s="31"/>
      <c r="HW78" s="31"/>
      <c r="HX78" s="31"/>
      <c r="HY78" s="31"/>
      <c r="HZ78" s="31"/>
      <c r="IA78" s="31"/>
      <c r="IB78" s="31"/>
      <c r="IC78" s="31"/>
      <c r="ID78" s="31"/>
      <c r="IE78" s="31"/>
      <c r="IF78" s="31"/>
      <c r="IG78" s="31"/>
      <c r="IH78" s="31"/>
      <c r="II78" s="31"/>
      <c r="IJ78" s="31"/>
      <c r="IK78" s="31"/>
      <c r="IL78" s="31"/>
      <c r="IM78" s="31"/>
      <c r="IN78" s="31"/>
      <c r="IO78" s="31"/>
      <c r="IP78" s="31"/>
      <c r="IQ78" s="31"/>
      <c r="IR78" s="31"/>
      <c r="IS78" s="31"/>
      <c r="IT78" s="31"/>
      <c r="IU78" s="31"/>
      <c r="IV78" s="31"/>
    </row>
    <row r="79" spans="1:256" x14ac:dyDescent="0.25">
      <c r="A79" s="134"/>
      <c r="B79" s="244"/>
      <c r="C79" s="248"/>
      <c r="D79" s="135" t="str">
        <f>IF((ISERROR(VLOOKUP($U79,Lookups!#REF!,4,FALSE)))=FALSE,((VLOOKUP($U79,Lookups!$A$2:$E$4199,4,FALSE))),"")</f>
        <v/>
      </c>
      <c r="E79" s="135" t="str">
        <f>IF((ISERROR(VLOOKUP($U79,Lookups!#REF!,5,FALSE)))=FALSE,((VLOOKUP($U79,Lookups!$A$2:$E$4199,5,FALSE))),"")</f>
        <v/>
      </c>
      <c r="F79" s="136"/>
      <c r="G79" s="137"/>
      <c r="H79" s="146"/>
      <c r="I79" s="138"/>
      <c r="J79" s="138"/>
      <c r="K79" s="147"/>
      <c r="L79" s="139"/>
      <c r="M79" s="140"/>
      <c r="N79" s="141"/>
      <c r="O79" s="139"/>
      <c r="P79" s="160" t="str">
        <f t="shared" si="9"/>
        <v/>
      </c>
      <c r="Q79" s="142" t="str">
        <f t="shared" si="10"/>
        <v/>
      </c>
      <c r="R79" s="143" t="str">
        <f t="shared" si="11"/>
        <v/>
      </c>
      <c r="S79" s="144"/>
      <c r="T79" s="145"/>
      <c r="U79" s="31" t="str">
        <f t="shared" si="12"/>
        <v/>
      </c>
      <c r="V79" s="241" t="str">
        <f t="shared" si="3"/>
        <v xml:space="preserve"> </v>
      </c>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c r="GO79" s="31"/>
      <c r="GP79" s="31"/>
      <c r="GQ79" s="31"/>
      <c r="GR79" s="31"/>
      <c r="GS79" s="31"/>
      <c r="GT79" s="31"/>
      <c r="GU79" s="31"/>
      <c r="GV79" s="31"/>
      <c r="GW79" s="31"/>
      <c r="GX79" s="31"/>
      <c r="GY79" s="31"/>
      <c r="GZ79" s="31"/>
      <c r="HA79" s="31"/>
      <c r="HB79" s="31"/>
      <c r="HC79" s="31"/>
      <c r="HD79" s="31"/>
      <c r="HE79" s="31"/>
      <c r="HF79" s="31"/>
      <c r="HG79" s="31"/>
      <c r="HH79" s="31"/>
      <c r="HI79" s="31"/>
      <c r="HJ79" s="31"/>
      <c r="HK79" s="31"/>
      <c r="HL79" s="31"/>
      <c r="HM79" s="31"/>
      <c r="HN79" s="31"/>
      <c r="HO79" s="31"/>
      <c r="HP79" s="31"/>
      <c r="HQ79" s="31"/>
      <c r="HR79" s="31"/>
      <c r="HS79" s="31"/>
      <c r="HT79" s="31"/>
      <c r="HU79" s="31"/>
      <c r="HV79" s="31"/>
      <c r="HW79" s="31"/>
      <c r="HX79" s="31"/>
      <c r="HY79" s="31"/>
      <c r="HZ79" s="31"/>
      <c r="IA79" s="31"/>
      <c r="IB79" s="31"/>
      <c r="IC79" s="31"/>
      <c r="ID79" s="31"/>
      <c r="IE79" s="31"/>
      <c r="IF79" s="31"/>
      <c r="IG79" s="31"/>
      <c r="IH79" s="31"/>
      <c r="II79" s="31"/>
      <c r="IJ79" s="31"/>
      <c r="IK79" s="31"/>
      <c r="IL79" s="31"/>
      <c r="IM79" s="31"/>
      <c r="IN79" s="31"/>
      <c r="IO79" s="31"/>
      <c r="IP79" s="31"/>
      <c r="IQ79" s="31"/>
      <c r="IR79" s="31"/>
      <c r="IS79" s="31"/>
      <c r="IT79" s="31"/>
      <c r="IU79" s="31"/>
      <c r="IV79" s="31"/>
    </row>
    <row r="80" spans="1:256" x14ac:dyDescent="0.25">
      <c r="A80" s="134"/>
      <c r="B80" s="244"/>
      <c r="C80" s="248"/>
      <c r="D80" s="135" t="str">
        <f>IF((ISERROR(VLOOKUP($U80,Lookups!#REF!,4,FALSE)))=FALSE,((VLOOKUP($U80,Lookups!$A$2:$E$4199,4,FALSE))),"")</f>
        <v/>
      </c>
      <c r="E80" s="135" t="str">
        <f>IF((ISERROR(VLOOKUP($U80,Lookups!#REF!,5,FALSE)))=FALSE,((VLOOKUP($U80,Lookups!$A$2:$E$4199,5,FALSE))),"")</f>
        <v/>
      </c>
      <c r="F80" s="136"/>
      <c r="G80" s="137"/>
      <c r="H80" s="146"/>
      <c r="I80" s="138"/>
      <c r="J80" s="138"/>
      <c r="K80" s="147"/>
      <c r="L80" s="139"/>
      <c r="M80" s="140"/>
      <c r="N80" s="141"/>
      <c r="O80" s="139"/>
      <c r="P80" s="160" t="str">
        <f t="shared" si="9"/>
        <v/>
      </c>
      <c r="Q80" s="142" t="str">
        <f t="shared" si="10"/>
        <v/>
      </c>
      <c r="R80" s="143" t="str">
        <f t="shared" si="11"/>
        <v/>
      </c>
      <c r="S80" s="144"/>
      <c r="T80" s="145"/>
      <c r="U80" s="31" t="str">
        <f t="shared" si="12"/>
        <v/>
      </c>
      <c r="V80" s="241" t="str">
        <f t="shared" si="3"/>
        <v xml:space="preserve"> </v>
      </c>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c r="IV80" s="31"/>
    </row>
    <row r="81" spans="1:256" x14ac:dyDescent="0.25">
      <c r="A81" s="134"/>
      <c r="B81" s="244"/>
      <c r="C81" s="248"/>
      <c r="D81" s="135" t="str">
        <f>IF((ISERROR(VLOOKUP($U81,Lookups!#REF!,4,FALSE)))=FALSE,((VLOOKUP($U81,Lookups!$A$2:$E$4199,4,FALSE))),"")</f>
        <v/>
      </c>
      <c r="E81" s="135" t="str">
        <f>IF((ISERROR(VLOOKUP($U81,Lookups!#REF!,5,FALSE)))=FALSE,((VLOOKUP($U81,Lookups!$A$2:$E$4199,5,FALSE))),"")</f>
        <v/>
      </c>
      <c r="F81" s="136"/>
      <c r="G81" s="137"/>
      <c r="H81" s="146"/>
      <c r="I81" s="138"/>
      <c r="J81" s="138"/>
      <c r="K81" s="147"/>
      <c r="L81" s="139"/>
      <c r="M81" s="140"/>
      <c r="N81" s="141"/>
      <c r="O81" s="139"/>
      <c r="P81" s="160" t="str">
        <f t="shared" si="9"/>
        <v/>
      </c>
      <c r="Q81" s="142" t="str">
        <f t="shared" si="10"/>
        <v/>
      </c>
      <c r="R81" s="143" t="str">
        <f t="shared" si="11"/>
        <v/>
      </c>
      <c r="S81" s="144"/>
      <c r="T81" s="145"/>
      <c r="U81" s="31" t="str">
        <f t="shared" si="12"/>
        <v/>
      </c>
      <c r="V81" s="241" t="str">
        <f t="shared" si="3"/>
        <v xml:space="preserve"> </v>
      </c>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c r="IV81" s="31"/>
    </row>
    <row r="82" spans="1:256" x14ac:dyDescent="0.25">
      <c r="A82" s="120"/>
      <c r="B82" s="243"/>
      <c r="C82" s="247"/>
      <c r="D82" s="121" t="str">
        <f>IF((ISERROR(VLOOKUP($U82,Lookups!#REF!,4,FALSE)))=FALSE,((VLOOKUP($U82,Lookups!$A$2:$E$4199,4,FALSE))),"")</f>
        <v/>
      </c>
      <c r="E82" s="121" t="str">
        <f>IF((ISERROR(VLOOKUP($U82,Lookups!#REF!,5,FALSE)))=FALSE,((VLOOKUP($U82,Lookups!$A$2:$E$4199,5,FALSE))),"")</f>
        <v/>
      </c>
      <c r="F82" s="122"/>
      <c r="G82" s="123"/>
      <c r="H82" s="124"/>
      <c r="I82" s="125"/>
      <c r="J82" s="125"/>
      <c r="K82" s="126"/>
      <c r="L82" s="127"/>
      <c r="M82" s="128"/>
      <c r="N82" s="129"/>
      <c r="O82" s="127"/>
      <c r="P82" s="160" t="str">
        <f t="shared" si="9"/>
        <v/>
      </c>
      <c r="Q82" s="130" t="str">
        <f t="shared" si="10"/>
        <v/>
      </c>
      <c r="R82" s="131" t="str">
        <f t="shared" si="11"/>
        <v/>
      </c>
      <c r="S82" s="132"/>
      <c r="T82" s="133"/>
      <c r="U82" s="31" t="str">
        <f t="shared" si="12"/>
        <v/>
      </c>
      <c r="V82" s="121" t="str">
        <f t="shared" si="3"/>
        <v xml:space="preserve"> </v>
      </c>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row>
    <row r="83" spans="1:256" x14ac:dyDescent="0.25">
      <c r="A83" s="120"/>
      <c r="B83" s="243"/>
      <c r="C83" s="247"/>
      <c r="D83" s="121" t="str">
        <f>IF((ISERROR(VLOOKUP($U83,Lookups!#REF!,4,FALSE)))=FALSE,((VLOOKUP($U83,Lookups!$A$2:$E$4199,4,FALSE))),"")</f>
        <v/>
      </c>
      <c r="E83" s="121" t="str">
        <f>IF((ISERROR(VLOOKUP($U83,Lookups!#REF!,5,FALSE)))=FALSE,((VLOOKUP($U83,Lookups!$A$2:$E$4199,5,FALSE))),"")</f>
        <v/>
      </c>
      <c r="F83" s="122"/>
      <c r="G83" s="123"/>
      <c r="H83" s="124"/>
      <c r="I83" s="125"/>
      <c r="J83" s="125"/>
      <c r="K83" s="126"/>
      <c r="L83" s="127"/>
      <c r="M83" s="128"/>
      <c r="N83" s="129"/>
      <c r="O83" s="127"/>
      <c r="P83" s="160" t="str">
        <f t="shared" si="9"/>
        <v/>
      </c>
      <c r="Q83" s="130" t="str">
        <f t="shared" si="10"/>
        <v/>
      </c>
      <c r="R83" s="131" t="str">
        <f t="shared" si="11"/>
        <v/>
      </c>
      <c r="S83" s="132"/>
      <c r="T83" s="133"/>
      <c r="U83" s="31" t="str">
        <f t="shared" si="12"/>
        <v/>
      </c>
      <c r="V83" s="121" t="str">
        <f t="shared" si="3"/>
        <v xml:space="preserve"> </v>
      </c>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1"/>
      <c r="GC83" s="31"/>
      <c r="GD83" s="31"/>
      <c r="GE83" s="31"/>
      <c r="GF83" s="31"/>
      <c r="GG83" s="31"/>
      <c r="GH83" s="31"/>
      <c r="GI83" s="31"/>
      <c r="GJ83" s="31"/>
      <c r="GK83" s="31"/>
      <c r="GL83" s="31"/>
      <c r="GM83" s="31"/>
      <c r="GN83" s="31"/>
      <c r="GO83" s="31"/>
      <c r="GP83" s="31"/>
      <c r="GQ83" s="31"/>
      <c r="GR83" s="31"/>
      <c r="GS83" s="31"/>
      <c r="GT83" s="31"/>
      <c r="GU83" s="31"/>
      <c r="GV83" s="31"/>
      <c r="GW83" s="31"/>
      <c r="GX83" s="31"/>
      <c r="GY83" s="31"/>
      <c r="GZ83" s="31"/>
      <c r="HA83" s="31"/>
      <c r="HB83" s="31"/>
      <c r="HC83" s="31"/>
      <c r="HD83" s="31"/>
      <c r="HE83" s="31"/>
      <c r="HF83" s="31"/>
      <c r="HG83" s="31"/>
      <c r="HH83" s="31"/>
      <c r="HI83" s="31"/>
      <c r="HJ83" s="31"/>
      <c r="HK83" s="31"/>
      <c r="HL83" s="31"/>
      <c r="HM83" s="31"/>
      <c r="HN83" s="31"/>
      <c r="HO83" s="31"/>
      <c r="HP83" s="31"/>
      <c r="HQ83" s="31"/>
      <c r="HR83" s="31"/>
      <c r="HS83" s="31"/>
      <c r="HT83" s="31"/>
      <c r="HU83" s="31"/>
      <c r="HV83" s="31"/>
      <c r="HW83" s="31"/>
      <c r="HX83" s="31"/>
      <c r="HY83" s="31"/>
      <c r="HZ83" s="31"/>
      <c r="IA83" s="31"/>
      <c r="IB83" s="31"/>
      <c r="IC83" s="31"/>
      <c r="ID83" s="31"/>
      <c r="IE83" s="31"/>
      <c r="IF83" s="31"/>
      <c r="IG83" s="31"/>
      <c r="IH83" s="31"/>
      <c r="II83" s="31"/>
      <c r="IJ83" s="31"/>
      <c r="IK83" s="31"/>
      <c r="IL83" s="31"/>
      <c r="IM83" s="31"/>
      <c r="IN83" s="31"/>
      <c r="IO83" s="31"/>
      <c r="IP83" s="31"/>
      <c r="IQ83" s="31"/>
      <c r="IR83" s="31"/>
      <c r="IS83" s="31"/>
      <c r="IT83" s="31"/>
      <c r="IU83" s="31"/>
      <c r="IV83" s="31"/>
    </row>
    <row r="84" spans="1:256" x14ac:dyDescent="0.25">
      <c r="A84" s="134"/>
      <c r="B84" s="244"/>
      <c r="C84" s="248"/>
      <c r="D84" s="135" t="str">
        <f>IF((ISERROR(VLOOKUP($U84,Lookups!#REF!,4,FALSE)))=FALSE,((VLOOKUP($U84,Lookups!$A$2:$E$4199,4,FALSE))),"")</f>
        <v/>
      </c>
      <c r="E84" s="135" t="str">
        <f>IF((ISERROR(VLOOKUP($U84,Lookups!#REF!,5,FALSE)))=FALSE,((VLOOKUP($U84,Lookups!$A$2:$E$4199,5,FALSE))),"")</f>
        <v/>
      </c>
      <c r="F84" s="136"/>
      <c r="G84" s="137"/>
      <c r="H84" s="146"/>
      <c r="I84" s="138"/>
      <c r="J84" s="138"/>
      <c r="K84" s="147"/>
      <c r="L84" s="139"/>
      <c r="M84" s="140"/>
      <c r="N84" s="141"/>
      <c r="O84" s="139"/>
      <c r="P84" s="160" t="str">
        <f t="shared" si="9"/>
        <v/>
      </c>
      <c r="Q84" s="142" t="str">
        <f t="shared" si="10"/>
        <v/>
      </c>
      <c r="R84" s="143" t="str">
        <f t="shared" si="11"/>
        <v/>
      </c>
      <c r="S84" s="144"/>
      <c r="T84" s="145"/>
      <c r="U84" s="31" t="str">
        <f t="shared" si="12"/>
        <v/>
      </c>
      <c r="V84" s="241" t="str">
        <f t="shared" si="3"/>
        <v xml:space="preserve"> </v>
      </c>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31"/>
      <c r="HF84" s="31"/>
      <c r="HG84" s="31"/>
      <c r="HH84" s="31"/>
      <c r="HI84" s="31"/>
      <c r="HJ84" s="31"/>
      <c r="HK84" s="31"/>
      <c r="HL84" s="31"/>
      <c r="HM84" s="31"/>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c r="IS84" s="31"/>
      <c r="IT84" s="31"/>
      <c r="IU84" s="31"/>
      <c r="IV84" s="31"/>
    </row>
    <row r="85" spans="1:256" x14ac:dyDescent="0.25">
      <c r="A85" s="134"/>
      <c r="B85" s="244"/>
      <c r="C85" s="248"/>
      <c r="D85" s="135" t="str">
        <f>IF((ISERROR(VLOOKUP($U85,Lookups!#REF!,4,FALSE)))=FALSE,((VLOOKUP($U85,Lookups!$A$2:$E$4199,4,FALSE))),"")</f>
        <v/>
      </c>
      <c r="E85" s="135" t="str">
        <f>IF((ISERROR(VLOOKUP($U85,Lookups!#REF!,5,FALSE)))=FALSE,((VLOOKUP($U85,Lookups!$A$2:$E$4199,5,FALSE))),"")</f>
        <v/>
      </c>
      <c r="F85" s="136"/>
      <c r="G85" s="137"/>
      <c r="H85" s="146"/>
      <c r="I85" s="138"/>
      <c r="J85" s="138"/>
      <c r="K85" s="147"/>
      <c r="L85" s="139"/>
      <c r="M85" s="140"/>
      <c r="N85" s="141"/>
      <c r="O85" s="139"/>
      <c r="P85" s="160" t="str">
        <f t="shared" si="9"/>
        <v/>
      </c>
      <c r="Q85" s="142" t="str">
        <f t="shared" si="10"/>
        <v/>
      </c>
      <c r="R85" s="143" t="str">
        <f t="shared" si="11"/>
        <v/>
      </c>
      <c r="S85" s="144"/>
      <c r="T85" s="145"/>
      <c r="U85" s="31" t="str">
        <f t="shared" si="12"/>
        <v/>
      </c>
      <c r="V85" s="241" t="str">
        <f t="shared" si="3"/>
        <v xml:space="preserve"> </v>
      </c>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c r="GH85" s="31"/>
      <c r="GI85" s="31"/>
      <c r="GJ85" s="31"/>
      <c r="GK85" s="31"/>
      <c r="GL85" s="31"/>
      <c r="GM85" s="31"/>
      <c r="GN85" s="31"/>
      <c r="GO85" s="31"/>
      <c r="GP85" s="31"/>
      <c r="GQ85" s="31"/>
      <c r="GR85" s="31"/>
      <c r="GS85" s="31"/>
      <c r="GT85" s="31"/>
      <c r="GU85" s="31"/>
      <c r="GV85" s="31"/>
      <c r="GW85" s="31"/>
      <c r="GX85" s="31"/>
      <c r="GY85" s="31"/>
      <c r="GZ85" s="31"/>
      <c r="HA85" s="31"/>
      <c r="HB85" s="31"/>
      <c r="HC85" s="31"/>
      <c r="HD85" s="31"/>
      <c r="HE85" s="31"/>
      <c r="HF85" s="31"/>
      <c r="HG85" s="31"/>
      <c r="HH85" s="31"/>
      <c r="HI85" s="31"/>
      <c r="HJ85" s="31"/>
      <c r="HK85" s="31"/>
      <c r="HL85" s="31"/>
      <c r="HM85" s="31"/>
      <c r="HN85" s="31"/>
      <c r="HO85" s="31"/>
      <c r="HP85" s="31"/>
      <c r="HQ85" s="31"/>
      <c r="HR85" s="31"/>
      <c r="HS85" s="31"/>
      <c r="HT85" s="31"/>
      <c r="HU85" s="31"/>
      <c r="HV85" s="31"/>
      <c r="HW85" s="31"/>
      <c r="HX85" s="31"/>
      <c r="HY85" s="31"/>
      <c r="HZ85" s="31"/>
      <c r="IA85" s="31"/>
      <c r="IB85" s="31"/>
      <c r="IC85" s="31"/>
      <c r="ID85" s="31"/>
      <c r="IE85" s="31"/>
      <c r="IF85" s="31"/>
      <c r="IG85" s="31"/>
      <c r="IH85" s="31"/>
      <c r="II85" s="31"/>
      <c r="IJ85" s="31"/>
      <c r="IK85" s="31"/>
      <c r="IL85" s="31"/>
      <c r="IM85" s="31"/>
      <c r="IN85" s="31"/>
      <c r="IO85" s="31"/>
      <c r="IP85" s="31"/>
      <c r="IQ85" s="31"/>
      <c r="IR85" s="31"/>
      <c r="IS85" s="31"/>
      <c r="IT85" s="31"/>
      <c r="IU85" s="31"/>
      <c r="IV85" s="31"/>
    </row>
    <row r="86" spans="1:256" x14ac:dyDescent="0.25">
      <c r="A86" s="134"/>
      <c r="B86" s="244"/>
      <c r="C86" s="248"/>
      <c r="D86" s="135" t="str">
        <f>IF((ISERROR(VLOOKUP($U86,Lookups!#REF!,4,FALSE)))=FALSE,((VLOOKUP($U86,Lookups!$A$2:$E$4199,4,FALSE))),"")</f>
        <v/>
      </c>
      <c r="E86" s="135" t="str">
        <f>IF((ISERROR(VLOOKUP($U86,Lookups!#REF!,5,FALSE)))=FALSE,((VLOOKUP($U86,Lookups!$A$2:$E$4199,5,FALSE))),"")</f>
        <v/>
      </c>
      <c r="F86" s="136"/>
      <c r="G86" s="137"/>
      <c r="H86" s="146"/>
      <c r="I86" s="138"/>
      <c r="J86" s="138"/>
      <c r="K86" s="147"/>
      <c r="L86" s="139"/>
      <c r="M86" s="140"/>
      <c r="N86" s="141"/>
      <c r="O86" s="139"/>
      <c r="P86" s="160" t="str">
        <f t="shared" si="9"/>
        <v/>
      </c>
      <c r="Q86" s="142" t="str">
        <f t="shared" si="10"/>
        <v/>
      </c>
      <c r="R86" s="143" t="str">
        <f t="shared" si="11"/>
        <v/>
      </c>
      <c r="S86" s="144"/>
      <c r="T86" s="145"/>
      <c r="U86" s="31" t="str">
        <f t="shared" si="12"/>
        <v/>
      </c>
      <c r="V86" s="241" t="str">
        <f t="shared" si="3"/>
        <v xml:space="preserve"> </v>
      </c>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c r="GH86" s="31"/>
      <c r="GI86" s="31"/>
      <c r="GJ86" s="31"/>
      <c r="GK86" s="31"/>
      <c r="GL86" s="31"/>
      <c r="GM86" s="31"/>
      <c r="GN86" s="31"/>
      <c r="GO86" s="31"/>
      <c r="GP86" s="31"/>
      <c r="GQ86" s="31"/>
      <c r="GR86" s="31"/>
      <c r="GS86" s="31"/>
      <c r="GT86" s="31"/>
      <c r="GU86" s="31"/>
      <c r="GV86" s="31"/>
      <c r="GW86" s="31"/>
      <c r="GX86" s="31"/>
      <c r="GY86" s="31"/>
      <c r="GZ86" s="31"/>
      <c r="HA86" s="31"/>
      <c r="HB86" s="31"/>
      <c r="HC86" s="31"/>
      <c r="HD86" s="31"/>
      <c r="HE86" s="31"/>
      <c r="HF86" s="31"/>
      <c r="HG86" s="31"/>
      <c r="HH86" s="31"/>
      <c r="HI86" s="31"/>
      <c r="HJ86" s="31"/>
      <c r="HK86" s="31"/>
      <c r="HL86" s="31"/>
      <c r="HM86" s="31"/>
      <c r="HN86" s="31"/>
      <c r="HO86" s="31"/>
      <c r="HP86" s="31"/>
      <c r="HQ86" s="31"/>
      <c r="HR86" s="31"/>
      <c r="HS86" s="31"/>
      <c r="HT86" s="31"/>
      <c r="HU86" s="31"/>
      <c r="HV86" s="31"/>
      <c r="HW86" s="31"/>
      <c r="HX86" s="31"/>
      <c r="HY86" s="31"/>
      <c r="HZ86" s="31"/>
      <c r="IA86" s="31"/>
      <c r="IB86" s="31"/>
      <c r="IC86" s="31"/>
      <c r="ID86" s="31"/>
      <c r="IE86" s="31"/>
      <c r="IF86" s="31"/>
      <c r="IG86" s="31"/>
      <c r="IH86" s="31"/>
      <c r="II86" s="31"/>
      <c r="IJ86" s="31"/>
      <c r="IK86" s="31"/>
      <c r="IL86" s="31"/>
      <c r="IM86" s="31"/>
      <c r="IN86" s="31"/>
      <c r="IO86" s="31"/>
      <c r="IP86" s="31"/>
      <c r="IQ86" s="31"/>
      <c r="IR86" s="31"/>
      <c r="IS86" s="31"/>
      <c r="IT86" s="31"/>
      <c r="IU86" s="31"/>
      <c r="IV86" s="31"/>
    </row>
    <row r="87" spans="1:256" x14ac:dyDescent="0.25">
      <c r="A87" s="134"/>
      <c r="B87" s="244"/>
      <c r="C87" s="248"/>
      <c r="D87" s="135" t="str">
        <f>IF((ISERROR(VLOOKUP($U87,Lookups!#REF!,4,FALSE)))=FALSE,((VLOOKUP($U87,Lookups!$A$2:$E$4199,4,FALSE))),"")</f>
        <v/>
      </c>
      <c r="E87" s="135" t="str">
        <f>IF((ISERROR(VLOOKUP($U87,Lookups!#REF!,5,FALSE)))=FALSE,((VLOOKUP($U87,Lookups!$A$2:$E$4199,5,FALSE))),"")</f>
        <v/>
      </c>
      <c r="F87" s="136"/>
      <c r="G87" s="137"/>
      <c r="H87" s="146"/>
      <c r="I87" s="138"/>
      <c r="J87" s="138"/>
      <c r="K87" s="147"/>
      <c r="L87" s="139"/>
      <c r="M87" s="140"/>
      <c r="N87" s="141"/>
      <c r="O87" s="139"/>
      <c r="P87" s="160" t="str">
        <f t="shared" si="5"/>
        <v/>
      </c>
      <c r="Q87" s="142" t="str">
        <f t="shared" si="6"/>
        <v/>
      </c>
      <c r="R87" s="143" t="str">
        <f t="shared" si="7"/>
        <v/>
      </c>
      <c r="S87" s="144"/>
      <c r="T87" s="145"/>
      <c r="U87" s="31" t="str">
        <f t="shared" si="8"/>
        <v/>
      </c>
      <c r="V87" s="241" t="str">
        <f t="shared" si="3"/>
        <v xml:space="preserve"> </v>
      </c>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c r="FJ87" s="31"/>
      <c r="FK87" s="31"/>
      <c r="FL87" s="31"/>
      <c r="FM87" s="31"/>
      <c r="FN87" s="31"/>
      <c r="FO87" s="31"/>
      <c r="FP87" s="31"/>
      <c r="FQ87" s="31"/>
      <c r="FR87" s="31"/>
      <c r="FS87" s="31"/>
      <c r="FT87" s="31"/>
      <c r="FU87" s="31"/>
      <c r="FV87" s="31"/>
      <c r="FW87" s="31"/>
      <c r="FX87" s="31"/>
      <c r="FY87" s="31"/>
      <c r="FZ87" s="31"/>
      <c r="GA87" s="31"/>
      <c r="GB87" s="31"/>
      <c r="GC87" s="31"/>
      <c r="GD87" s="31"/>
      <c r="GE87" s="31"/>
      <c r="GF87" s="31"/>
      <c r="GG87" s="31"/>
      <c r="GH87" s="31"/>
      <c r="GI87" s="31"/>
      <c r="GJ87" s="31"/>
      <c r="GK87" s="31"/>
      <c r="GL87" s="31"/>
      <c r="GM87" s="31"/>
      <c r="GN87" s="31"/>
      <c r="GO87" s="31"/>
      <c r="GP87" s="31"/>
      <c r="GQ87" s="31"/>
      <c r="GR87" s="31"/>
      <c r="GS87" s="31"/>
      <c r="GT87" s="31"/>
      <c r="GU87" s="31"/>
      <c r="GV87" s="31"/>
      <c r="GW87" s="31"/>
      <c r="GX87" s="31"/>
      <c r="GY87" s="31"/>
      <c r="GZ87" s="31"/>
      <c r="HA87" s="31"/>
      <c r="HB87" s="31"/>
      <c r="HC87" s="31"/>
      <c r="HD87" s="31"/>
      <c r="HE87" s="31"/>
      <c r="HF87" s="31"/>
      <c r="HG87" s="31"/>
      <c r="HH87" s="31"/>
      <c r="HI87" s="31"/>
      <c r="HJ87" s="31"/>
      <c r="HK87" s="31"/>
      <c r="HL87" s="31"/>
      <c r="HM87" s="31"/>
      <c r="HN87" s="31"/>
      <c r="HO87" s="31"/>
      <c r="HP87" s="31"/>
      <c r="HQ87" s="31"/>
      <c r="HR87" s="31"/>
      <c r="HS87" s="31"/>
      <c r="HT87" s="31"/>
      <c r="HU87" s="31"/>
      <c r="HV87" s="31"/>
      <c r="HW87" s="31"/>
      <c r="HX87" s="31"/>
      <c r="HY87" s="31"/>
      <c r="HZ87" s="31"/>
      <c r="IA87" s="31"/>
      <c r="IB87" s="31"/>
      <c r="IC87" s="31"/>
      <c r="ID87" s="31"/>
      <c r="IE87" s="31"/>
      <c r="IF87" s="31"/>
      <c r="IG87" s="31"/>
      <c r="IH87" s="31"/>
      <c r="II87" s="31"/>
      <c r="IJ87" s="31"/>
      <c r="IK87" s="31"/>
      <c r="IL87" s="31"/>
      <c r="IM87" s="31"/>
      <c r="IN87" s="31"/>
      <c r="IO87" s="31"/>
      <c r="IP87" s="31"/>
      <c r="IQ87" s="31"/>
      <c r="IR87" s="31"/>
      <c r="IS87" s="31"/>
      <c r="IT87" s="31"/>
      <c r="IU87" s="31"/>
      <c r="IV87" s="31"/>
    </row>
    <row r="88" spans="1:256" x14ac:dyDescent="0.25">
      <c r="A88" s="120"/>
      <c r="B88" s="243"/>
      <c r="C88" s="247"/>
      <c r="D88" s="121" t="str">
        <f>IF((ISERROR(VLOOKUP($U88,Lookups!#REF!,4,FALSE)))=FALSE,((VLOOKUP($U88,Lookups!$A$2:$E$4199,4,FALSE))),"")</f>
        <v/>
      </c>
      <c r="E88" s="121" t="str">
        <f>IF((ISERROR(VLOOKUP($U88,Lookups!#REF!,5,FALSE)))=FALSE,((VLOOKUP($U88,Lookups!$A$2:$E$4199,5,FALSE))),"")</f>
        <v/>
      </c>
      <c r="F88" s="122"/>
      <c r="G88" s="123"/>
      <c r="H88" s="124"/>
      <c r="I88" s="125"/>
      <c r="J88" s="125"/>
      <c r="K88" s="126"/>
      <c r="L88" s="127"/>
      <c r="M88" s="128"/>
      <c r="N88" s="129"/>
      <c r="O88" s="127"/>
      <c r="P88" s="160" t="str">
        <f t="shared" si="5"/>
        <v/>
      </c>
      <c r="Q88" s="130" t="str">
        <f t="shared" si="6"/>
        <v/>
      </c>
      <c r="R88" s="131" t="str">
        <f t="shared" si="7"/>
        <v/>
      </c>
      <c r="S88" s="132"/>
      <c r="T88" s="133"/>
      <c r="U88" s="31" t="str">
        <f t="shared" si="8"/>
        <v/>
      </c>
      <c r="V88" s="121" t="str">
        <f t="shared" si="3"/>
        <v xml:space="preserve"> </v>
      </c>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c r="GH88" s="31"/>
      <c r="GI88" s="31"/>
      <c r="GJ88" s="31"/>
      <c r="GK88" s="31"/>
      <c r="GL88" s="31"/>
      <c r="GM88" s="31"/>
      <c r="GN88" s="31"/>
      <c r="GO88" s="31"/>
      <c r="GP88" s="31"/>
      <c r="GQ88" s="31"/>
      <c r="GR88" s="31"/>
      <c r="GS88" s="31"/>
      <c r="GT88" s="31"/>
      <c r="GU88" s="31"/>
      <c r="GV88" s="31"/>
      <c r="GW88" s="31"/>
      <c r="GX88" s="31"/>
      <c r="GY88" s="31"/>
      <c r="GZ88" s="31"/>
      <c r="HA88" s="31"/>
      <c r="HB88" s="31"/>
      <c r="HC88" s="31"/>
      <c r="HD88" s="31"/>
      <c r="HE88" s="31"/>
      <c r="HF88" s="31"/>
      <c r="HG88" s="31"/>
      <c r="HH88" s="31"/>
      <c r="HI88" s="31"/>
      <c r="HJ88" s="31"/>
      <c r="HK88" s="31"/>
      <c r="HL88" s="31"/>
      <c r="HM88" s="31"/>
      <c r="HN88" s="31"/>
      <c r="HO88" s="31"/>
      <c r="HP88" s="31"/>
      <c r="HQ88" s="31"/>
      <c r="HR88" s="31"/>
      <c r="HS88" s="31"/>
      <c r="HT88" s="31"/>
      <c r="HU88" s="31"/>
      <c r="HV88" s="31"/>
      <c r="HW88" s="31"/>
      <c r="HX88" s="31"/>
      <c r="HY88" s="31"/>
      <c r="HZ88" s="31"/>
      <c r="IA88" s="31"/>
      <c r="IB88" s="31"/>
      <c r="IC88" s="31"/>
      <c r="ID88" s="31"/>
      <c r="IE88" s="31"/>
      <c r="IF88" s="31"/>
      <c r="IG88" s="31"/>
      <c r="IH88" s="31"/>
      <c r="II88" s="31"/>
      <c r="IJ88" s="31"/>
      <c r="IK88" s="31"/>
      <c r="IL88" s="31"/>
      <c r="IM88" s="31"/>
      <c r="IN88" s="31"/>
      <c r="IO88" s="31"/>
      <c r="IP88" s="31"/>
      <c r="IQ88" s="31"/>
      <c r="IR88" s="31"/>
      <c r="IS88" s="31"/>
      <c r="IT88" s="31"/>
      <c r="IU88" s="31"/>
      <c r="IV88" s="31"/>
    </row>
    <row r="89" spans="1:256" x14ac:dyDescent="0.25">
      <c r="A89" s="120"/>
      <c r="B89" s="243"/>
      <c r="C89" s="247"/>
      <c r="D89" s="121" t="str">
        <f>IF((ISERROR(VLOOKUP($U89,Lookups!#REF!,4,FALSE)))=FALSE,((VLOOKUP($U89,Lookups!$A$2:$E$4199,4,FALSE))),"")</f>
        <v/>
      </c>
      <c r="E89" s="121" t="str">
        <f>IF((ISERROR(VLOOKUP($U89,Lookups!#REF!,5,FALSE)))=FALSE,((VLOOKUP($U89,Lookups!$A$2:$E$4199,5,FALSE))),"")</f>
        <v/>
      </c>
      <c r="F89" s="122"/>
      <c r="G89" s="123"/>
      <c r="H89" s="124"/>
      <c r="I89" s="125"/>
      <c r="J89" s="125"/>
      <c r="K89" s="126"/>
      <c r="L89" s="127"/>
      <c r="M89" s="128"/>
      <c r="N89" s="129"/>
      <c r="O89" s="127"/>
      <c r="P89" s="160" t="str">
        <f t="shared" si="5"/>
        <v/>
      </c>
      <c r="Q89" s="130" t="str">
        <f t="shared" si="6"/>
        <v/>
      </c>
      <c r="R89" s="131" t="str">
        <f t="shared" si="7"/>
        <v/>
      </c>
      <c r="S89" s="132"/>
      <c r="T89" s="133"/>
      <c r="U89" s="31" t="str">
        <f t="shared" si="8"/>
        <v/>
      </c>
      <c r="V89" s="121" t="str">
        <f t="shared" si="3"/>
        <v xml:space="preserve"> </v>
      </c>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c r="GH89" s="31"/>
      <c r="GI89" s="31"/>
      <c r="GJ89" s="31"/>
      <c r="GK89" s="31"/>
      <c r="GL89" s="31"/>
      <c r="GM89" s="31"/>
      <c r="GN89" s="31"/>
      <c r="GO89" s="31"/>
      <c r="GP89" s="31"/>
      <c r="GQ89" s="31"/>
      <c r="GR89" s="31"/>
      <c r="GS89" s="31"/>
      <c r="GT89" s="31"/>
      <c r="GU89" s="31"/>
      <c r="GV89" s="31"/>
      <c r="GW89" s="31"/>
      <c r="GX89" s="31"/>
      <c r="GY89" s="31"/>
      <c r="GZ89" s="31"/>
      <c r="HA89" s="31"/>
      <c r="HB89" s="31"/>
      <c r="HC89" s="31"/>
      <c r="HD89" s="31"/>
      <c r="HE89" s="31"/>
      <c r="HF89" s="31"/>
      <c r="HG89" s="31"/>
      <c r="HH89" s="31"/>
      <c r="HI89" s="31"/>
      <c r="HJ89" s="31"/>
      <c r="HK89" s="31"/>
      <c r="HL89" s="31"/>
      <c r="HM89" s="31"/>
      <c r="HN89" s="31"/>
      <c r="HO89" s="31"/>
      <c r="HP89" s="31"/>
      <c r="HQ89" s="31"/>
      <c r="HR89" s="31"/>
      <c r="HS89" s="31"/>
      <c r="HT89" s="31"/>
      <c r="HU89" s="31"/>
      <c r="HV89" s="31"/>
      <c r="HW89" s="31"/>
      <c r="HX89" s="31"/>
      <c r="HY89" s="31"/>
      <c r="HZ89" s="31"/>
      <c r="IA89" s="31"/>
      <c r="IB89" s="31"/>
      <c r="IC89" s="31"/>
      <c r="ID89" s="31"/>
      <c r="IE89" s="31"/>
      <c r="IF89" s="31"/>
      <c r="IG89" s="31"/>
      <c r="IH89" s="31"/>
      <c r="II89" s="31"/>
      <c r="IJ89" s="31"/>
      <c r="IK89" s="31"/>
      <c r="IL89" s="31"/>
      <c r="IM89" s="31"/>
      <c r="IN89" s="31"/>
      <c r="IO89" s="31"/>
      <c r="IP89" s="31"/>
      <c r="IQ89" s="31"/>
      <c r="IR89" s="31"/>
      <c r="IS89" s="31"/>
      <c r="IT89" s="31"/>
      <c r="IU89" s="31"/>
      <c r="IV89" s="31"/>
    </row>
    <row r="90" spans="1:256" x14ac:dyDescent="0.25">
      <c r="A90" s="134"/>
      <c r="B90" s="244"/>
      <c r="C90" s="248"/>
      <c r="D90" s="135" t="str">
        <f>IF((ISERROR(VLOOKUP($U90,Lookups!#REF!,4,FALSE)))=FALSE,((VLOOKUP($U90,Lookups!$A$2:$E$4199,4,FALSE))),"")</f>
        <v/>
      </c>
      <c r="E90" s="135" t="str">
        <f>IF((ISERROR(VLOOKUP($U90,Lookups!#REF!,5,FALSE)))=FALSE,((VLOOKUP($U90,Lookups!$A$2:$E$4199,5,FALSE))),"")</f>
        <v/>
      </c>
      <c r="F90" s="136"/>
      <c r="G90" s="137"/>
      <c r="H90" s="146"/>
      <c r="I90" s="138"/>
      <c r="J90" s="138"/>
      <c r="K90" s="147"/>
      <c r="L90" s="139"/>
      <c r="M90" s="140"/>
      <c r="N90" s="141"/>
      <c r="O90" s="139"/>
      <c r="P90" s="160" t="str">
        <f t="shared" si="5"/>
        <v/>
      </c>
      <c r="Q90" s="142" t="str">
        <f t="shared" si="6"/>
        <v/>
      </c>
      <c r="R90" s="143" t="str">
        <f t="shared" si="7"/>
        <v/>
      </c>
      <c r="S90" s="144"/>
      <c r="T90" s="145"/>
      <c r="U90" s="31" t="str">
        <f t="shared" si="8"/>
        <v/>
      </c>
      <c r="V90" s="241" t="str">
        <f t="shared" si="3"/>
        <v xml:space="preserve"> </v>
      </c>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c r="GH90" s="31"/>
      <c r="GI90" s="31"/>
      <c r="GJ90" s="31"/>
      <c r="GK90" s="31"/>
      <c r="GL90" s="31"/>
      <c r="GM90" s="31"/>
      <c r="GN90" s="31"/>
      <c r="GO90" s="31"/>
      <c r="GP90" s="31"/>
      <c r="GQ90" s="31"/>
      <c r="GR90" s="31"/>
      <c r="GS90" s="31"/>
      <c r="GT90" s="31"/>
      <c r="GU90" s="31"/>
      <c r="GV90" s="31"/>
      <c r="GW90" s="31"/>
      <c r="GX90" s="31"/>
      <c r="GY90" s="31"/>
      <c r="GZ90" s="31"/>
      <c r="HA90" s="31"/>
      <c r="HB90" s="31"/>
      <c r="HC90" s="31"/>
      <c r="HD90" s="31"/>
      <c r="HE90" s="31"/>
      <c r="HF90" s="31"/>
      <c r="HG90" s="31"/>
      <c r="HH90" s="31"/>
      <c r="HI90" s="31"/>
      <c r="HJ90" s="31"/>
      <c r="HK90" s="31"/>
      <c r="HL90" s="31"/>
      <c r="HM90" s="31"/>
      <c r="HN90" s="31"/>
      <c r="HO90" s="31"/>
      <c r="HP90" s="31"/>
      <c r="HQ90" s="31"/>
      <c r="HR90" s="31"/>
      <c r="HS90" s="31"/>
      <c r="HT90" s="31"/>
      <c r="HU90" s="31"/>
      <c r="HV90" s="31"/>
      <c r="HW90" s="31"/>
      <c r="HX90" s="31"/>
      <c r="HY90" s="31"/>
      <c r="HZ90" s="31"/>
      <c r="IA90" s="31"/>
      <c r="IB90" s="31"/>
      <c r="IC90" s="31"/>
      <c r="ID90" s="31"/>
      <c r="IE90" s="31"/>
      <c r="IF90" s="31"/>
      <c r="IG90" s="31"/>
      <c r="IH90" s="31"/>
      <c r="II90" s="31"/>
      <c r="IJ90" s="31"/>
      <c r="IK90" s="31"/>
      <c r="IL90" s="31"/>
      <c r="IM90" s="31"/>
      <c r="IN90" s="31"/>
      <c r="IO90" s="31"/>
      <c r="IP90" s="31"/>
      <c r="IQ90" s="31"/>
      <c r="IR90" s="31"/>
      <c r="IS90" s="31"/>
      <c r="IT90" s="31"/>
      <c r="IU90" s="31"/>
      <c r="IV90" s="31"/>
    </row>
    <row r="91" spans="1:256" x14ac:dyDescent="0.25">
      <c r="A91" s="134"/>
      <c r="B91" s="244"/>
      <c r="C91" s="248"/>
      <c r="D91" s="135" t="str">
        <f>IF((ISERROR(VLOOKUP($U91,Lookups!#REF!,4,FALSE)))=FALSE,((VLOOKUP($U91,Lookups!$A$2:$E$4199,4,FALSE))),"")</f>
        <v/>
      </c>
      <c r="E91" s="135" t="str">
        <f>IF((ISERROR(VLOOKUP($U91,Lookups!#REF!,5,FALSE)))=FALSE,((VLOOKUP($U91,Lookups!$A$2:$E$4199,5,FALSE))),"")</f>
        <v/>
      </c>
      <c r="F91" s="136"/>
      <c r="G91" s="137"/>
      <c r="H91" s="146"/>
      <c r="I91" s="138"/>
      <c r="J91" s="138"/>
      <c r="K91" s="147"/>
      <c r="L91" s="139"/>
      <c r="M91" s="140"/>
      <c r="N91" s="141"/>
      <c r="O91" s="139"/>
      <c r="P91" s="160" t="str">
        <f t="shared" si="5"/>
        <v/>
      </c>
      <c r="Q91" s="142" t="str">
        <f t="shared" si="6"/>
        <v/>
      </c>
      <c r="R91" s="143" t="str">
        <f t="shared" si="7"/>
        <v/>
      </c>
      <c r="S91" s="144"/>
      <c r="T91" s="145"/>
      <c r="U91" s="31" t="str">
        <f t="shared" si="8"/>
        <v/>
      </c>
      <c r="V91" s="241" t="str">
        <f t="shared" si="3"/>
        <v xml:space="preserve"> </v>
      </c>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c r="IS91" s="31"/>
      <c r="IT91" s="31"/>
      <c r="IU91" s="31"/>
      <c r="IV91" s="31"/>
    </row>
    <row r="92" spans="1:256" x14ac:dyDescent="0.25">
      <c r="A92" s="134"/>
      <c r="B92" s="244"/>
      <c r="C92" s="248"/>
      <c r="D92" s="135" t="str">
        <f>IF((ISERROR(VLOOKUP($U92,Lookups!#REF!,4,FALSE)))=FALSE,((VLOOKUP($U92,Lookups!$A$2:$E$4199,4,FALSE))),"")</f>
        <v/>
      </c>
      <c r="E92" s="135" t="str">
        <f>IF((ISERROR(VLOOKUP($U92,Lookups!#REF!,5,FALSE)))=FALSE,((VLOOKUP($U92,Lookups!$A$2:$E$4199,5,FALSE))),"")</f>
        <v/>
      </c>
      <c r="F92" s="136"/>
      <c r="G92" s="137"/>
      <c r="H92" s="146"/>
      <c r="I92" s="138"/>
      <c r="J92" s="138"/>
      <c r="K92" s="147"/>
      <c r="L92" s="139"/>
      <c r="M92" s="140"/>
      <c r="N92" s="141"/>
      <c r="O92" s="139"/>
      <c r="P92" s="160" t="str">
        <f t="shared" si="5"/>
        <v/>
      </c>
      <c r="Q92" s="142" t="str">
        <f t="shared" si="6"/>
        <v/>
      </c>
      <c r="R92" s="143" t="str">
        <f t="shared" si="7"/>
        <v/>
      </c>
      <c r="S92" s="144"/>
      <c r="T92" s="145"/>
      <c r="U92" s="31" t="str">
        <f t="shared" si="8"/>
        <v/>
      </c>
      <c r="V92" s="241" t="str">
        <f t="shared" si="3"/>
        <v xml:space="preserve"> </v>
      </c>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c r="IS92" s="31"/>
      <c r="IT92" s="31"/>
      <c r="IU92" s="31"/>
      <c r="IV92" s="31"/>
    </row>
    <row r="93" spans="1:256" x14ac:dyDescent="0.25">
      <c r="A93" s="120"/>
      <c r="B93" s="243"/>
      <c r="C93" s="247"/>
      <c r="D93" s="121" t="str">
        <f>IF((ISERROR(VLOOKUP($U93,Lookups!#REF!,4,FALSE)))=FALSE,((VLOOKUP($U93,Lookups!$A$2:$E$4199,4,FALSE))),"")</f>
        <v/>
      </c>
      <c r="E93" s="121" t="str">
        <f>IF((ISERROR(VLOOKUP($U93,Lookups!#REF!,5,FALSE)))=FALSE,((VLOOKUP($U93,Lookups!$A$2:$E$4199,5,FALSE))),"")</f>
        <v/>
      </c>
      <c r="F93" s="122"/>
      <c r="G93" s="123"/>
      <c r="H93" s="124"/>
      <c r="I93" s="125"/>
      <c r="J93" s="125"/>
      <c r="K93" s="126"/>
      <c r="L93" s="127"/>
      <c r="M93" s="128"/>
      <c r="N93" s="129"/>
      <c r="O93" s="127"/>
      <c r="P93" s="160" t="str">
        <f t="shared" si="5"/>
        <v/>
      </c>
      <c r="Q93" s="130" t="str">
        <f t="shared" si="6"/>
        <v/>
      </c>
      <c r="R93" s="131" t="str">
        <f t="shared" si="7"/>
        <v/>
      </c>
      <c r="S93" s="132"/>
      <c r="T93" s="133"/>
      <c r="U93" s="31" t="str">
        <f t="shared" si="8"/>
        <v/>
      </c>
      <c r="V93" s="121" t="str">
        <f t="shared" si="3"/>
        <v xml:space="preserve"> </v>
      </c>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c r="GH93" s="31"/>
      <c r="GI93" s="31"/>
      <c r="GJ93" s="31"/>
      <c r="GK93" s="31"/>
      <c r="GL93" s="31"/>
      <c r="GM93" s="31"/>
      <c r="GN93" s="31"/>
      <c r="GO93" s="31"/>
      <c r="GP93" s="31"/>
      <c r="GQ93" s="31"/>
      <c r="GR93" s="31"/>
      <c r="GS93" s="31"/>
      <c r="GT93" s="31"/>
      <c r="GU93" s="31"/>
      <c r="GV93" s="31"/>
      <c r="GW93" s="31"/>
      <c r="GX93" s="31"/>
      <c r="GY93" s="31"/>
      <c r="GZ93" s="31"/>
      <c r="HA93" s="31"/>
      <c r="HB93" s="31"/>
      <c r="HC93" s="31"/>
      <c r="HD93" s="31"/>
      <c r="HE93" s="31"/>
      <c r="HF93" s="31"/>
      <c r="HG93" s="31"/>
      <c r="HH93" s="31"/>
      <c r="HI93" s="31"/>
      <c r="HJ93" s="31"/>
      <c r="HK93" s="31"/>
      <c r="HL93" s="31"/>
      <c r="HM93" s="31"/>
      <c r="HN93" s="31"/>
      <c r="HO93" s="31"/>
      <c r="HP93" s="31"/>
      <c r="HQ93" s="31"/>
      <c r="HR93" s="31"/>
      <c r="HS93" s="31"/>
      <c r="HT93" s="31"/>
      <c r="HU93" s="31"/>
      <c r="HV93" s="31"/>
      <c r="HW93" s="31"/>
      <c r="HX93" s="31"/>
      <c r="HY93" s="31"/>
      <c r="HZ93" s="31"/>
      <c r="IA93" s="31"/>
      <c r="IB93" s="31"/>
      <c r="IC93" s="31"/>
      <c r="ID93" s="31"/>
      <c r="IE93" s="31"/>
      <c r="IF93" s="31"/>
      <c r="IG93" s="31"/>
      <c r="IH93" s="31"/>
      <c r="II93" s="31"/>
      <c r="IJ93" s="31"/>
      <c r="IK93" s="31"/>
      <c r="IL93" s="31"/>
      <c r="IM93" s="31"/>
      <c r="IN93" s="31"/>
      <c r="IO93" s="31"/>
      <c r="IP93" s="31"/>
      <c r="IQ93" s="31"/>
      <c r="IR93" s="31"/>
      <c r="IS93" s="31"/>
      <c r="IT93" s="31"/>
      <c r="IU93" s="31"/>
      <c r="IV93" s="31"/>
    </row>
    <row r="94" spans="1:256" x14ac:dyDescent="0.25">
      <c r="A94" s="120"/>
      <c r="B94" s="243"/>
      <c r="C94" s="247"/>
      <c r="D94" s="121" t="str">
        <f>IF((ISERROR(VLOOKUP($U94,Lookups!#REF!,4,FALSE)))=FALSE,((VLOOKUP($U94,Lookups!$A$2:$E$4199,4,FALSE))),"")</f>
        <v/>
      </c>
      <c r="E94" s="121" t="str">
        <f>IF((ISERROR(VLOOKUP($U94,Lookups!#REF!,5,FALSE)))=FALSE,((VLOOKUP($U94,Lookups!$A$2:$E$4199,5,FALSE))),"")</f>
        <v/>
      </c>
      <c r="F94" s="122"/>
      <c r="G94" s="123"/>
      <c r="H94" s="124"/>
      <c r="I94" s="125"/>
      <c r="J94" s="125"/>
      <c r="K94" s="126"/>
      <c r="L94" s="127"/>
      <c r="M94" s="128"/>
      <c r="N94" s="129"/>
      <c r="O94" s="127"/>
      <c r="P94" s="160" t="str">
        <f t="shared" si="5"/>
        <v/>
      </c>
      <c r="Q94" s="130" t="str">
        <f t="shared" si="6"/>
        <v/>
      </c>
      <c r="R94" s="131" t="str">
        <f t="shared" si="7"/>
        <v/>
      </c>
      <c r="S94" s="132"/>
      <c r="T94" s="133"/>
      <c r="U94" s="31" t="str">
        <f t="shared" si="8"/>
        <v/>
      </c>
      <c r="V94" s="121" t="str">
        <f t="shared" si="3"/>
        <v xml:space="preserve"> </v>
      </c>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c r="GH94" s="31"/>
      <c r="GI94" s="31"/>
      <c r="GJ94" s="31"/>
      <c r="GK94" s="31"/>
      <c r="GL94" s="31"/>
      <c r="GM94" s="31"/>
      <c r="GN94" s="31"/>
      <c r="GO94" s="31"/>
      <c r="GP94" s="31"/>
      <c r="GQ94" s="31"/>
      <c r="GR94" s="31"/>
      <c r="GS94" s="31"/>
      <c r="GT94" s="31"/>
      <c r="GU94" s="31"/>
      <c r="GV94" s="31"/>
      <c r="GW94" s="31"/>
      <c r="GX94" s="31"/>
      <c r="GY94" s="31"/>
      <c r="GZ94" s="31"/>
      <c r="HA94" s="31"/>
      <c r="HB94" s="31"/>
      <c r="HC94" s="31"/>
      <c r="HD94" s="31"/>
      <c r="HE94" s="31"/>
      <c r="HF94" s="31"/>
      <c r="HG94" s="31"/>
      <c r="HH94" s="31"/>
      <c r="HI94" s="31"/>
      <c r="HJ94" s="31"/>
      <c r="HK94" s="31"/>
      <c r="HL94" s="31"/>
      <c r="HM94" s="31"/>
      <c r="HN94" s="31"/>
      <c r="HO94" s="31"/>
      <c r="HP94" s="31"/>
      <c r="HQ94" s="31"/>
      <c r="HR94" s="31"/>
      <c r="HS94" s="31"/>
      <c r="HT94" s="31"/>
      <c r="HU94" s="31"/>
      <c r="HV94" s="31"/>
      <c r="HW94" s="31"/>
      <c r="HX94" s="31"/>
      <c r="HY94" s="31"/>
      <c r="HZ94" s="31"/>
      <c r="IA94" s="31"/>
      <c r="IB94" s="31"/>
      <c r="IC94" s="31"/>
      <c r="ID94" s="31"/>
      <c r="IE94" s="31"/>
      <c r="IF94" s="31"/>
      <c r="IG94" s="31"/>
      <c r="IH94" s="31"/>
      <c r="II94" s="31"/>
      <c r="IJ94" s="31"/>
      <c r="IK94" s="31"/>
      <c r="IL94" s="31"/>
      <c r="IM94" s="31"/>
      <c r="IN94" s="31"/>
      <c r="IO94" s="31"/>
      <c r="IP94" s="31"/>
      <c r="IQ94" s="31"/>
      <c r="IR94" s="31"/>
      <c r="IS94" s="31"/>
      <c r="IT94" s="31"/>
      <c r="IU94" s="31"/>
      <c r="IV94" s="31"/>
    </row>
    <row r="95" spans="1:256" x14ac:dyDescent="0.25">
      <c r="A95" s="134"/>
      <c r="B95" s="244"/>
      <c r="C95" s="248"/>
      <c r="D95" s="135" t="str">
        <f>IF((ISERROR(VLOOKUP($U95,Lookups!#REF!,4,FALSE)))=FALSE,((VLOOKUP($U95,Lookups!$A$2:$E$4199,4,FALSE))),"")</f>
        <v/>
      </c>
      <c r="E95" s="135" t="str">
        <f>IF((ISERROR(VLOOKUP($U95,Lookups!#REF!,5,FALSE)))=FALSE,((VLOOKUP($U95,Lookups!$A$2:$E$4199,5,FALSE))),"")</f>
        <v/>
      </c>
      <c r="F95" s="136"/>
      <c r="G95" s="137"/>
      <c r="H95" s="146"/>
      <c r="I95" s="138"/>
      <c r="J95" s="138"/>
      <c r="K95" s="147"/>
      <c r="L95" s="139"/>
      <c r="M95" s="140"/>
      <c r="N95" s="141"/>
      <c r="O95" s="139"/>
      <c r="P95" s="160" t="str">
        <f t="shared" si="5"/>
        <v/>
      </c>
      <c r="Q95" s="142" t="str">
        <f t="shared" si="6"/>
        <v/>
      </c>
      <c r="R95" s="143" t="str">
        <f t="shared" si="7"/>
        <v/>
      </c>
      <c r="S95" s="144"/>
      <c r="T95" s="145"/>
      <c r="U95" s="31" t="str">
        <f t="shared" si="8"/>
        <v/>
      </c>
      <c r="V95" s="241" t="str">
        <f t="shared" si="3"/>
        <v xml:space="preserve"> </v>
      </c>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31"/>
      <c r="FT95" s="31"/>
      <c r="FU95" s="31"/>
      <c r="FV95" s="31"/>
      <c r="FW95" s="31"/>
      <c r="FX95" s="31"/>
      <c r="FY95" s="31"/>
      <c r="FZ95" s="31"/>
      <c r="GA95" s="31"/>
      <c r="GB95" s="31"/>
      <c r="GC95" s="31"/>
      <c r="GD95" s="31"/>
      <c r="GE95" s="31"/>
      <c r="GF95" s="31"/>
      <c r="GG95" s="31"/>
      <c r="GH95" s="31"/>
      <c r="GI95" s="31"/>
      <c r="GJ95" s="31"/>
      <c r="GK95" s="31"/>
      <c r="GL95" s="31"/>
      <c r="GM95" s="31"/>
      <c r="GN95" s="31"/>
      <c r="GO95" s="31"/>
      <c r="GP95" s="31"/>
      <c r="GQ95" s="31"/>
      <c r="GR95" s="31"/>
      <c r="GS95" s="31"/>
      <c r="GT95" s="31"/>
      <c r="GU95" s="31"/>
      <c r="GV95" s="31"/>
      <c r="GW95" s="31"/>
      <c r="GX95" s="31"/>
      <c r="GY95" s="31"/>
      <c r="GZ95" s="31"/>
      <c r="HA95" s="31"/>
      <c r="HB95" s="31"/>
      <c r="HC95" s="31"/>
      <c r="HD95" s="31"/>
      <c r="HE95" s="31"/>
      <c r="HF95" s="31"/>
      <c r="HG95" s="31"/>
      <c r="HH95" s="31"/>
      <c r="HI95" s="31"/>
      <c r="HJ95" s="31"/>
      <c r="HK95" s="31"/>
      <c r="HL95" s="31"/>
      <c r="HM95" s="31"/>
      <c r="HN95" s="31"/>
      <c r="HO95" s="31"/>
      <c r="HP95" s="31"/>
      <c r="HQ95" s="31"/>
      <c r="HR95" s="31"/>
      <c r="HS95" s="31"/>
      <c r="HT95" s="31"/>
      <c r="HU95" s="31"/>
      <c r="HV95" s="31"/>
      <c r="HW95" s="31"/>
      <c r="HX95" s="31"/>
      <c r="HY95" s="31"/>
      <c r="HZ95" s="31"/>
      <c r="IA95" s="31"/>
      <c r="IB95" s="31"/>
      <c r="IC95" s="31"/>
      <c r="ID95" s="31"/>
      <c r="IE95" s="31"/>
      <c r="IF95" s="31"/>
      <c r="IG95" s="31"/>
      <c r="IH95" s="31"/>
      <c r="II95" s="31"/>
      <c r="IJ95" s="31"/>
      <c r="IK95" s="31"/>
      <c r="IL95" s="31"/>
      <c r="IM95" s="31"/>
      <c r="IN95" s="31"/>
      <c r="IO95" s="31"/>
      <c r="IP95" s="31"/>
      <c r="IQ95" s="31"/>
      <c r="IR95" s="31"/>
      <c r="IS95" s="31"/>
      <c r="IT95" s="31"/>
      <c r="IU95" s="31"/>
      <c r="IV95" s="31"/>
    </row>
    <row r="96" spans="1:256" x14ac:dyDescent="0.25">
      <c r="A96" s="134"/>
      <c r="B96" s="244"/>
      <c r="C96" s="248"/>
      <c r="D96" s="135" t="str">
        <f>IF((ISERROR(VLOOKUP($U96,Lookups!#REF!,4,FALSE)))=FALSE,((VLOOKUP($U96,Lookups!$A$2:$E$4199,4,FALSE))),"")</f>
        <v/>
      </c>
      <c r="E96" s="135" t="str">
        <f>IF((ISERROR(VLOOKUP($U96,Lookups!#REF!,5,FALSE)))=FALSE,((VLOOKUP($U96,Lookups!$A$2:$E$4199,5,FALSE))),"")</f>
        <v/>
      </c>
      <c r="F96" s="136"/>
      <c r="G96" s="137"/>
      <c r="H96" s="146"/>
      <c r="I96" s="138"/>
      <c r="J96" s="138"/>
      <c r="K96" s="147"/>
      <c r="L96" s="139"/>
      <c r="M96" s="140"/>
      <c r="N96" s="141"/>
      <c r="O96" s="139"/>
      <c r="P96" s="160" t="str">
        <f t="shared" si="5"/>
        <v/>
      </c>
      <c r="Q96" s="142" t="str">
        <f t="shared" si="6"/>
        <v/>
      </c>
      <c r="R96" s="143" t="str">
        <f t="shared" si="7"/>
        <v/>
      </c>
      <c r="S96" s="144"/>
      <c r="T96" s="145"/>
      <c r="U96" s="31" t="str">
        <f t="shared" si="8"/>
        <v/>
      </c>
      <c r="V96" s="241" t="str">
        <f t="shared" si="3"/>
        <v xml:space="preserve"> </v>
      </c>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c r="GF96" s="31"/>
      <c r="GG96" s="31"/>
      <c r="GH96" s="31"/>
      <c r="GI96" s="31"/>
      <c r="GJ96" s="31"/>
      <c r="GK96" s="31"/>
      <c r="GL96" s="31"/>
      <c r="GM96" s="31"/>
      <c r="GN96" s="31"/>
      <c r="GO96" s="31"/>
      <c r="GP96" s="31"/>
      <c r="GQ96" s="31"/>
      <c r="GR96" s="31"/>
      <c r="GS96" s="31"/>
      <c r="GT96" s="31"/>
      <c r="GU96" s="31"/>
      <c r="GV96" s="31"/>
      <c r="GW96" s="31"/>
      <c r="GX96" s="31"/>
      <c r="GY96" s="31"/>
      <c r="GZ96" s="31"/>
      <c r="HA96" s="31"/>
      <c r="HB96" s="31"/>
      <c r="HC96" s="31"/>
      <c r="HD96" s="31"/>
      <c r="HE96" s="31"/>
      <c r="HF96" s="31"/>
      <c r="HG96" s="31"/>
      <c r="HH96" s="31"/>
      <c r="HI96" s="31"/>
      <c r="HJ96" s="31"/>
      <c r="HK96" s="31"/>
      <c r="HL96" s="31"/>
      <c r="HM96" s="31"/>
      <c r="HN96" s="31"/>
      <c r="HO96" s="31"/>
      <c r="HP96" s="31"/>
      <c r="HQ96" s="31"/>
      <c r="HR96" s="31"/>
      <c r="HS96" s="31"/>
      <c r="HT96" s="31"/>
      <c r="HU96" s="31"/>
      <c r="HV96" s="31"/>
      <c r="HW96" s="31"/>
      <c r="HX96" s="31"/>
      <c r="HY96" s="31"/>
      <c r="HZ96" s="31"/>
      <c r="IA96" s="31"/>
      <c r="IB96" s="31"/>
      <c r="IC96" s="31"/>
      <c r="ID96" s="31"/>
      <c r="IE96" s="31"/>
      <c r="IF96" s="31"/>
      <c r="IG96" s="31"/>
      <c r="IH96" s="31"/>
      <c r="II96" s="31"/>
      <c r="IJ96" s="31"/>
      <c r="IK96" s="31"/>
      <c r="IL96" s="31"/>
      <c r="IM96" s="31"/>
      <c r="IN96" s="31"/>
      <c r="IO96" s="31"/>
      <c r="IP96" s="31"/>
      <c r="IQ96" s="31"/>
      <c r="IR96" s="31"/>
      <c r="IS96" s="31"/>
      <c r="IT96" s="31"/>
      <c r="IU96" s="31"/>
      <c r="IV96" s="31"/>
    </row>
    <row r="97" spans="1:256" x14ac:dyDescent="0.25">
      <c r="A97" s="134"/>
      <c r="B97" s="244"/>
      <c r="C97" s="248"/>
      <c r="D97" s="135" t="str">
        <f>IF((ISERROR(VLOOKUP($U97,Lookups!#REF!,4,FALSE)))=FALSE,((VLOOKUP($U97,Lookups!$A$2:$E$4199,4,FALSE))),"")</f>
        <v/>
      </c>
      <c r="E97" s="135" t="str">
        <f>IF((ISERROR(VLOOKUP($U97,Lookups!#REF!,5,FALSE)))=FALSE,((VLOOKUP($U97,Lookups!$A$2:$E$4199,5,FALSE))),"")</f>
        <v/>
      </c>
      <c r="F97" s="136"/>
      <c r="G97" s="137"/>
      <c r="H97" s="146"/>
      <c r="I97" s="138"/>
      <c r="J97" s="138"/>
      <c r="K97" s="147"/>
      <c r="L97" s="139"/>
      <c r="M97" s="140"/>
      <c r="N97" s="141"/>
      <c r="O97" s="139"/>
      <c r="P97" s="160" t="str">
        <f t="shared" si="5"/>
        <v/>
      </c>
      <c r="Q97" s="142" t="str">
        <f t="shared" si="6"/>
        <v/>
      </c>
      <c r="R97" s="143" t="str">
        <f t="shared" si="7"/>
        <v/>
      </c>
      <c r="S97" s="144"/>
      <c r="T97" s="145"/>
      <c r="U97" s="31" t="str">
        <f t="shared" si="8"/>
        <v/>
      </c>
      <c r="V97" s="241" t="str">
        <f t="shared" si="3"/>
        <v xml:space="preserve"> </v>
      </c>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31"/>
      <c r="HF97" s="31"/>
      <c r="HG97" s="31"/>
      <c r="HH97" s="31"/>
      <c r="HI97" s="31"/>
      <c r="HJ97" s="31"/>
      <c r="HK97" s="31"/>
      <c r="HL97" s="31"/>
      <c r="HM97" s="31"/>
      <c r="HN97" s="31"/>
      <c r="HO97" s="31"/>
      <c r="HP97" s="31"/>
      <c r="HQ97" s="31"/>
      <c r="HR97" s="31"/>
      <c r="HS97" s="31"/>
      <c r="HT97" s="31"/>
      <c r="HU97" s="31"/>
      <c r="HV97" s="31"/>
      <c r="HW97" s="31"/>
      <c r="HX97" s="31"/>
      <c r="HY97" s="31"/>
      <c r="HZ97" s="31"/>
      <c r="IA97" s="31"/>
      <c r="IB97" s="31"/>
      <c r="IC97" s="31"/>
      <c r="ID97" s="31"/>
      <c r="IE97" s="31"/>
      <c r="IF97" s="31"/>
      <c r="IG97" s="31"/>
      <c r="IH97" s="31"/>
      <c r="II97" s="31"/>
      <c r="IJ97" s="31"/>
      <c r="IK97" s="31"/>
      <c r="IL97" s="31"/>
      <c r="IM97" s="31"/>
      <c r="IN97" s="31"/>
      <c r="IO97" s="31"/>
      <c r="IP97" s="31"/>
      <c r="IQ97" s="31"/>
      <c r="IR97" s="31"/>
      <c r="IS97" s="31"/>
      <c r="IT97" s="31"/>
      <c r="IU97" s="31"/>
      <c r="IV97" s="31"/>
    </row>
    <row r="98" spans="1:256" x14ac:dyDescent="0.25">
      <c r="A98" s="120"/>
      <c r="B98" s="243"/>
      <c r="C98" s="247"/>
      <c r="D98" s="121" t="str">
        <f>IF((ISERROR(VLOOKUP($U98,Lookups!#REF!,4,FALSE)))=FALSE,((VLOOKUP($U98,Lookups!$A$2:$E$4199,4,FALSE))),"")</f>
        <v/>
      </c>
      <c r="E98" s="121" t="str">
        <f>IF((ISERROR(VLOOKUP($U98,Lookups!#REF!,5,FALSE)))=FALSE,((VLOOKUP($U98,Lookups!$A$2:$E$4199,5,FALSE))),"")</f>
        <v/>
      </c>
      <c r="F98" s="122"/>
      <c r="G98" s="123"/>
      <c r="H98" s="124"/>
      <c r="I98" s="125"/>
      <c r="J98" s="125"/>
      <c r="K98" s="126"/>
      <c r="L98" s="127"/>
      <c r="M98" s="128"/>
      <c r="N98" s="129"/>
      <c r="O98" s="127"/>
      <c r="P98" s="160" t="str">
        <f t="shared" si="5"/>
        <v/>
      </c>
      <c r="Q98" s="130" t="str">
        <f t="shared" si="6"/>
        <v/>
      </c>
      <c r="R98" s="131" t="str">
        <f t="shared" si="7"/>
        <v/>
      </c>
      <c r="S98" s="132"/>
      <c r="T98" s="133"/>
      <c r="U98" s="31" t="str">
        <f t="shared" si="8"/>
        <v/>
      </c>
      <c r="V98" s="121" t="str">
        <f t="shared" si="3"/>
        <v xml:space="preserve"> </v>
      </c>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c r="IH98" s="31"/>
      <c r="II98" s="31"/>
      <c r="IJ98" s="31"/>
      <c r="IK98" s="31"/>
      <c r="IL98" s="31"/>
      <c r="IM98" s="31"/>
      <c r="IN98" s="31"/>
      <c r="IO98" s="31"/>
      <c r="IP98" s="31"/>
      <c r="IQ98" s="31"/>
      <c r="IR98" s="31"/>
      <c r="IS98" s="31"/>
      <c r="IT98" s="31"/>
      <c r="IU98" s="31"/>
      <c r="IV98" s="31"/>
    </row>
    <row r="99" spans="1:256" x14ac:dyDescent="0.25">
      <c r="A99" s="120"/>
      <c r="B99" s="243"/>
      <c r="C99" s="247"/>
      <c r="D99" s="121" t="str">
        <f>IF((ISERROR(VLOOKUP($U99,Lookups!#REF!,4,FALSE)))=FALSE,((VLOOKUP($U99,Lookups!$A$2:$E$4199,4,FALSE))),"")</f>
        <v/>
      </c>
      <c r="E99" s="121" t="str">
        <f>IF((ISERROR(VLOOKUP($U99,Lookups!#REF!,5,FALSE)))=FALSE,((VLOOKUP($U99,Lookups!$A$2:$E$4199,5,FALSE))),"")</f>
        <v/>
      </c>
      <c r="F99" s="122"/>
      <c r="G99" s="123"/>
      <c r="H99" s="124"/>
      <c r="I99" s="125"/>
      <c r="J99" s="125"/>
      <c r="K99" s="126"/>
      <c r="L99" s="127"/>
      <c r="M99" s="128"/>
      <c r="N99" s="129"/>
      <c r="O99" s="127"/>
      <c r="P99" s="160" t="str">
        <f t="shared" si="5"/>
        <v/>
      </c>
      <c r="Q99" s="130" t="str">
        <f t="shared" si="6"/>
        <v/>
      </c>
      <c r="R99" s="131" t="str">
        <f t="shared" si="7"/>
        <v/>
      </c>
      <c r="S99" s="132"/>
      <c r="T99" s="133"/>
      <c r="U99" s="31" t="str">
        <f t="shared" si="8"/>
        <v/>
      </c>
      <c r="V99" s="121" t="str">
        <f t="shared" si="3"/>
        <v xml:space="preserve"> </v>
      </c>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c r="IR99" s="31"/>
      <c r="IS99" s="31"/>
      <c r="IT99" s="31"/>
      <c r="IU99" s="31"/>
      <c r="IV99" s="31"/>
    </row>
    <row r="100" spans="1:256" x14ac:dyDescent="0.25">
      <c r="A100" s="134"/>
      <c r="B100" s="244"/>
      <c r="C100" s="248"/>
      <c r="D100" s="135" t="str">
        <f>IF((ISERROR(VLOOKUP($U100,Lookups!#REF!,4,FALSE)))=FALSE,((VLOOKUP($U100,Lookups!$A$2:$E$4199,4,FALSE))),"")</f>
        <v/>
      </c>
      <c r="E100" s="135" t="str">
        <f>IF((ISERROR(VLOOKUP($U100,Lookups!#REF!,5,FALSE)))=FALSE,((VLOOKUP($U100,Lookups!$A$2:$E$4199,5,FALSE))),"")</f>
        <v/>
      </c>
      <c r="F100" s="136"/>
      <c r="G100" s="137"/>
      <c r="H100" s="146"/>
      <c r="I100" s="138"/>
      <c r="J100" s="138"/>
      <c r="K100" s="147"/>
      <c r="L100" s="139"/>
      <c r="M100" s="140"/>
      <c r="N100" s="141"/>
      <c r="O100" s="139"/>
      <c r="P100" s="160" t="str">
        <f t="shared" si="5"/>
        <v/>
      </c>
      <c r="Q100" s="142" t="str">
        <f t="shared" si="6"/>
        <v/>
      </c>
      <c r="R100" s="143" t="str">
        <f t="shared" si="7"/>
        <v/>
      </c>
      <c r="S100" s="144"/>
      <c r="T100" s="145"/>
      <c r="U100" s="31" t="str">
        <f t="shared" si="8"/>
        <v/>
      </c>
      <c r="V100" s="241" t="str">
        <f t="shared" si="3"/>
        <v xml:space="preserve"> </v>
      </c>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c r="IR100" s="31"/>
      <c r="IS100" s="31"/>
      <c r="IT100" s="31"/>
      <c r="IU100" s="31"/>
      <c r="IV100" s="31"/>
    </row>
    <row r="101" spans="1:256" x14ac:dyDescent="0.25">
      <c r="A101" s="134"/>
      <c r="B101" s="244"/>
      <c r="C101" s="248"/>
      <c r="D101" s="135" t="str">
        <f>IF((ISERROR(VLOOKUP($U101,Lookups!#REF!,4,FALSE)))=FALSE,((VLOOKUP($U101,Lookups!$A$2:$E$4199,4,FALSE))),"")</f>
        <v/>
      </c>
      <c r="E101" s="135" t="str">
        <f>IF((ISERROR(VLOOKUP($U101,Lookups!#REF!,5,FALSE)))=FALSE,((VLOOKUP($U101,Lookups!$A$2:$E$4199,5,FALSE))),"")</f>
        <v/>
      </c>
      <c r="F101" s="136"/>
      <c r="G101" s="137"/>
      <c r="H101" s="146"/>
      <c r="I101" s="138"/>
      <c r="J101" s="138"/>
      <c r="K101" s="147"/>
      <c r="L101" s="139"/>
      <c r="M101" s="140"/>
      <c r="N101" s="141"/>
      <c r="O101" s="139"/>
      <c r="P101" s="160" t="str">
        <f t="shared" si="5"/>
        <v/>
      </c>
      <c r="Q101" s="142" t="str">
        <f t="shared" si="6"/>
        <v/>
      </c>
      <c r="R101" s="143" t="str">
        <f t="shared" si="7"/>
        <v/>
      </c>
      <c r="S101" s="144"/>
      <c r="T101" s="145"/>
      <c r="U101" s="31" t="str">
        <f t="shared" si="8"/>
        <v/>
      </c>
      <c r="V101" s="241" t="str">
        <f t="shared" si="3"/>
        <v xml:space="preserve"> </v>
      </c>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c r="IR101" s="31"/>
      <c r="IS101" s="31"/>
      <c r="IT101" s="31"/>
      <c r="IU101" s="31"/>
      <c r="IV101" s="31"/>
    </row>
    <row r="102" spans="1:256" x14ac:dyDescent="0.25">
      <c r="A102" s="134"/>
      <c r="B102" s="244"/>
      <c r="C102" s="248"/>
      <c r="D102" s="135" t="str">
        <f>IF((ISERROR(VLOOKUP($U102,Lookups!#REF!,4,FALSE)))=FALSE,((VLOOKUP($U102,Lookups!$A$2:$E$4199,4,FALSE))),"")</f>
        <v/>
      </c>
      <c r="E102" s="135" t="str">
        <f>IF((ISERROR(VLOOKUP($U102,Lookups!#REF!,5,FALSE)))=FALSE,((VLOOKUP($U102,Lookups!$A$2:$E$4199,5,FALSE))),"")</f>
        <v/>
      </c>
      <c r="F102" s="136"/>
      <c r="G102" s="137"/>
      <c r="H102" s="146"/>
      <c r="I102" s="138"/>
      <c r="J102" s="138"/>
      <c r="K102" s="147"/>
      <c r="L102" s="139"/>
      <c r="M102" s="140"/>
      <c r="N102" s="141"/>
      <c r="O102" s="139"/>
      <c r="P102" s="160" t="str">
        <f t="shared" si="5"/>
        <v/>
      </c>
      <c r="Q102" s="142" t="str">
        <f t="shared" si="6"/>
        <v/>
      </c>
      <c r="R102" s="143" t="str">
        <f t="shared" si="7"/>
        <v/>
      </c>
      <c r="S102" s="144"/>
      <c r="T102" s="145"/>
      <c r="U102" s="31" t="str">
        <f t="shared" si="8"/>
        <v/>
      </c>
      <c r="V102" s="241" t="str">
        <f t="shared" ref="V102:V111" si="13">IF(ISBLANK(C102)," ",C102)</f>
        <v xml:space="preserve"> </v>
      </c>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c r="IR102" s="31"/>
      <c r="IS102" s="31"/>
      <c r="IT102" s="31"/>
      <c r="IU102" s="31"/>
      <c r="IV102" s="31"/>
    </row>
    <row r="103" spans="1:256" x14ac:dyDescent="0.25">
      <c r="A103" s="120"/>
      <c r="B103" s="243"/>
      <c r="C103" s="247"/>
      <c r="D103" s="121" t="str">
        <f>IF((ISERROR(VLOOKUP($U103,Lookups!#REF!,4,FALSE)))=FALSE,((VLOOKUP($U103,Lookups!$A$2:$E$4199,4,FALSE))),"")</f>
        <v/>
      </c>
      <c r="E103" s="121" t="str">
        <f>IF((ISERROR(VLOOKUP($U103,Lookups!#REF!,5,FALSE)))=FALSE,((VLOOKUP($U103,Lookups!$A$2:$E$4199,5,FALSE))),"")</f>
        <v/>
      </c>
      <c r="F103" s="122"/>
      <c r="G103" s="123"/>
      <c r="H103" s="124"/>
      <c r="I103" s="125"/>
      <c r="J103" s="125"/>
      <c r="K103" s="126"/>
      <c r="L103" s="127"/>
      <c r="M103" s="128"/>
      <c r="N103" s="129"/>
      <c r="O103" s="127"/>
      <c r="P103" s="160" t="str">
        <f t="shared" si="5"/>
        <v/>
      </c>
      <c r="Q103" s="130" t="str">
        <f t="shared" si="6"/>
        <v/>
      </c>
      <c r="R103" s="131" t="str">
        <f t="shared" si="7"/>
        <v/>
      </c>
      <c r="S103" s="132"/>
      <c r="T103" s="133"/>
      <c r="U103" s="31" t="str">
        <f t="shared" si="8"/>
        <v/>
      </c>
      <c r="V103" s="121" t="str">
        <f t="shared" si="13"/>
        <v xml:space="preserve"> </v>
      </c>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c r="II103" s="31"/>
      <c r="IJ103" s="31"/>
      <c r="IK103" s="31"/>
      <c r="IL103" s="31"/>
      <c r="IM103" s="31"/>
      <c r="IN103" s="31"/>
      <c r="IO103" s="31"/>
      <c r="IP103" s="31"/>
      <c r="IQ103" s="31"/>
      <c r="IR103" s="31"/>
      <c r="IS103" s="31"/>
      <c r="IT103" s="31"/>
      <c r="IU103" s="31"/>
      <c r="IV103" s="31"/>
    </row>
    <row r="104" spans="1:256" x14ac:dyDescent="0.25">
      <c r="A104" s="120"/>
      <c r="B104" s="243"/>
      <c r="C104" s="247"/>
      <c r="D104" s="121" t="str">
        <f>IF((ISERROR(VLOOKUP($U104,Lookups!#REF!,4,FALSE)))=FALSE,((VLOOKUP($U104,Lookups!$A$2:$E$4199,4,FALSE))),"")</f>
        <v/>
      </c>
      <c r="E104" s="121" t="str">
        <f>IF((ISERROR(VLOOKUP($U104,Lookups!#REF!,5,FALSE)))=FALSE,((VLOOKUP($U104,Lookups!$A$2:$E$4199,5,FALSE))),"")</f>
        <v/>
      </c>
      <c r="F104" s="122"/>
      <c r="G104" s="123"/>
      <c r="H104" s="124"/>
      <c r="I104" s="125"/>
      <c r="J104" s="125"/>
      <c r="K104" s="126"/>
      <c r="L104" s="127"/>
      <c r="M104" s="128"/>
      <c r="N104" s="129"/>
      <c r="O104" s="127"/>
      <c r="P104" s="160" t="str">
        <f t="shared" si="5"/>
        <v/>
      </c>
      <c r="Q104" s="130" t="str">
        <f t="shared" si="6"/>
        <v/>
      </c>
      <c r="R104" s="131" t="str">
        <f t="shared" si="7"/>
        <v/>
      </c>
      <c r="S104" s="132"/>
      <c r="T104" s="133"/>
      <c r="U104" s="31" t="str">
        <f t="shared" si="8"/>
        <v/>
      </c>
      <c r="V104" s="121" t="str">
        <f t="shared" si="13"/>
        <v xml:space="preserve"> </v>
      </c>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31"/>
      <c r="HF104" s="31"/>
      <c r="HG104" s="31"/>
      <c r="HH104" s="31"/>
      <c r="HI104" s="31"/>
      <c r="HJ104" s="31"/>
      <c r="HK104" s="31"/>
      <c r="HL104" s="31"/>
      <c r="HM104" s="31"/>
      <c r="HN104" s="31"/>
      <c r="HO104" s="31"/>
      <c r="HP104" s="31"/>
      <c r="HQ104" s="31"/>
      <c r="HR104" s="31"/>
      <c r="HS104" s="31"/>
      <c r="HT104" s="31"/>
      <c r="HU104" s="31"/>
      <c r="HV104" s="31"/>
      <c r="HW104" s="31"/>
      <c r="HX104" s="31"/>
      <c r="HY104" s="31"/>
      <c r="HZ104" s="31"/>
      <c r="IA104" s="31"/>
      <c r="IB104" s="31"/>
      <c r="IC104" s="31"/>
      <c r="ID104" s="31"/>
      <c r="IE104" s="31"/>
      <c r="IF104" s="31"/>
      <c r="IG104" s="31"/>
      <c r="IH104" s="31"/>
      <c r="II104" s="31"/>
      <c r="IJ104" s="31"/>
      <c r="IK104" s="31"/>
      <c r="IL104" s="31"/>
      <c r="IM104" s="31"/>
      <c r="IN104" s="31"/>
      <c r="IO104" s="31"/>
      <c r="IP104" s="31"/>
      <c r="IQ104" s="31"/>
      <c r="IR104" s="31"/>
      <c r="IS104" s="31"/>
      <c r="IT104" s="31"/>
      <c r="IU104" s="31"/>
      <c r="IV104" s="31"/>
    </row>
    <row r="105" spans="1:256" x14ac:dyDescent="0.25">
      <c r="A105" s="134"/>
      <c r="B105" s="244"/>
      <c r="C105" s="248"/>
      <c r="D105" s="135" t="str">
        <f>IF((ISERROR(VLOOKUP($U105,Lookups!#REF!,4,FALSE)))=FALSE,((VLOOKUP($U105,Lookups!$A$2:$E$4199,4,FALSE))),"")</f>
        <v/>
      </c>
      <c r="E105" s="135" t="str">
        <f>IF((ISERROR(VLOOKUP($U105,Lookups!#REF!,5,FALSE)))=FALSE,((VLOOKUP($U105,Lookups!$A$2:$E$4199,5,FALSE))),"")</f>
        <v/>
      </c>
      <c r="F105" s="136"/>
      <c r="G105" s="137"/>
      <c r="H105" s="146"/>
      <c r="I105" s="138"/>
      <c r="J105" s="138"/>
      <c r="K105" s="147"/>
      <c r="L105" s="139"/>
      <c r="M105" s="140"/>
      <c r="N105" s="141"/>
      <c r="O105" s="139"/>
      <c r="P105" s="160" t="str">
        <f t="shared" si="5"/>
        <v/>
      </c>
      <c r="Q105" s="142" t="str">
        <f t="shared" si="6"/>
        <v/>
      </c>
      <c r="R105" s="143" t="str">
        <f t="shared" si="7"/>
        <v/>
      </c>
      <c r="S105" s="144"/>
      <c r="T105" s="145"/>
      <c r="U105" s="31" t="str">
        <f t="shared" si="8"/>
        <v/>
      </c>
      <c r="V105" s="241" t="str">
        <f t="shared" si="13"/>
        <v xml:space="preserve"> </v>
      </c>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c r="FO105" s="31"/>
      <c r="FP105" s="31"/>
      <c r="FQ105" s="31"/>
      <c r="FR105" s="31"/>
      <c r="FS105" s="31"/>
      <c r="FT105" s="31"/>
      <c r="FU105" s="31"/>
      <c r="FV105" s="31"/>
      <c r="FW105" s="31"/>
      <c r="FX105" s="31"/>
      <c r="FY105" s="31"/>
      <c r="FZ105" s="31"/>
      <c r="GA105" s="31"/>
      <c r="GB105" s="31"/>
      <c r="GC105" s="31"/>
      <c r="GD105" s="31"/>
      <c r="GE105" s="31"/>
      <c r="GF105" s="31"/>
      <c r="GG105" s="31"/>
      <c r="GH105" s="31"/>
      <c r="GI105" s="31"/>
      <c r="GJ105" s="31"/>
      <c r="GK105" s="31"/>
      <c r="GL105" s="31"/>
      <c r="GM105" s="31"/>
      <c r="GN105" s="31"/>
      <c r="GO105" s="31"/>
      <c r="GP105" s="31"/>
      <c r="GQ105" s="31"/>
      <c r="GR105" s="31"/>
      <c r="GS105" s="31"/>
      <c r="GT105" s="31"/>
      <c r="GU105" s="31"/>
      <c r="GV105" s="31"/>
      <c r="GW105" s="31"/>
      <c r="GX105" s="31"/>
      <c r="GY105" s="31"/>
      <c r="GZ105" s="31"/>
      <c r="HA105" s="31"/>
      <c r="HB105" s="31"/>
      <c r="HC105" s="31"/>
      <c r="HD105" s="31"/>
      <c r="HE105" s="31"/>
      <c r="HF105" s="31"/>
      <c r="HG105" s="31"/>
      <c r="HH105" s="31"/>
      <c r="HI105" s="31"/>
      <c r="HJ105" s="31"/>
      <c r="HK105" s="31"/>
      <c r="HL105" s="31"/>
      <c r="HM105" s="31"/>
      <c r="HN105" s="31"/>
      <c r="HO105" s="31"/>
      <c r="HP105" s="31"/>
      <c r="HQ105" s="31"/>
      <c r="HR105" s="31"/>
      <c r="HS105" s="31"/>
      <c r="HT105" s="31"/>
      <c r="HU105" s="31"/>
      <c r="HV105" s="31"/>
      <c r="HW105" s="31"/>
      <c r="HX105" s="31"/>
      <c r="HY105" s="31"/>
      <c r="HZ105" s="31"/>
      <c r="IA105" s="31"/>
      <c r="IB105" s="31"/>
      <c r="IC105" s="31"/>
      <c r="ID105" s="31"/>
      <c r="IE105" s="31"/>
      <c r="IF105" s="31"/>
      <c r="IG105" s="31"/>
      <c r="IH105" s="31"/>
      <c r="II105" s="31"/>
      <c r="IJ105" s="31"/>
      <c r="IK105" s="31"/>
      <c r="IL105" s="31"/>
      <c r="IM105" s="31"/>
      <c r="IN105" s="31"/>
      <c r="IO105" s="31"/>
      <c r="IP105" s="31"/>
      <c r="IQ105" s="31"/>
      <c r="IR105" s="31"/>
      <c r="IS105" s="31"/>
      <c r="IT105" s="31"/>
      <c r="IU105" s="31"/>
      <c r="IV105" s="31"/>
    </row>
    <row r="106" spans="1:256" x14ac:dyDescent="0.25">
      <c r="A106" s="134"/>
      <c r="B106" s="244"/>
      <c r="C106" s="248"/>
      <c r="D106" s="135" t="str">
        <f>IF((ISERROR(VLOOKUP($U106,Lookups!#REF!,4,FALSE)))=FALSE,((VLOOKUP($U106,Lookups!$A$2:$E$4199,4,FALSE))),"")</f>
        <v/>
      </c>
      <c r="E106" s="135" t="str">
        <f>IF((ISERROR(VLOOKUP($U106,Lookups!#REF!,5,FALSE)))=FALSE,((VLOOKUP($U106,Lookups!$A$2:$E$4199,5,FALSE))),"")</f>
        <v/>
      </c>
      <c r="F106" s="136"/>
      <c r="G106" s="137"/>
      <c r="H106" s="146"/>
      <c r="I106" s="138"/>
      <c r="J106" s="138"/>
      <c r="K106" s="147"/>
      <c r="L106" s="139"/>
      <c r="M106" s="140"/>
      <c r="N106" s="141"/>
      <c r="O106" s="139"/>
      <c r="P106" s="160" t="str">
        <f t="shared" si="5"/>
        <v/>
      </c>
      <c r="Q106" s="142" t="str">
        <f t="shared" si="6"/>
        <v/>
      </c>
      <c r="R106" s="143" t="str">
        <f t="shared" si="7"/>
        <v/>
      </c>
      <c r="S106" s="144"/>
      <c r="T106" s="145"/>
      <c r="U106" s="31" t="str">
        <f t="shared" si="8"/>
        <v/>
      </c>
      <c r="V106" s="241" t="str">
        <f t="shared" si="13"/>
        <v xml:space="preserve"> </v>
      </c>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31"/>
      <c r="HF106" s="31"/>
      <c r="HG106" s="31"/>
      <c r="HH106" s="31"/>
      <c r="HI106" s="31"/>
      <c r="HJ106" s="31"/>
      <c r="HK106" s="31"/>
      <c r="HL106" s="31"/>
      <c r="HM106" s="31"/>
      <c r="HN106" s="31"/>
      <c r="HO106" s="31"/>
      <c r="HP106" s="31"/>
      <c r="HQ106" s="31"/>
      <c r="HR106" s="31"/>
      <c r="HS106" s="31"/>
      <c r="HT106" s="31"/>
      <c r="HU106" s="31"/>
      <c r="HV106" s="31"/>
      <c r="HW106" s="31"/>
      <c r="HX106" s="31"/>
      <c r="HY106" s="31"/>
      <c r="HZ106" s="31"/>
      <c r="IA106" s="31"/>
      <c r="IB106" s="31"/>
      <c r="IC106" s="31"/>
      <c r="ID106" s="31"/>
      <c r="IE106" s="31"/>
      <c r="IF106" s="31"/>
      <c r="IG106" s="31"/>
      <c r="IH106" s="31"/>
      <c r="II106" s="31"/>
      <c r="IJ106" s="31"/>
      <c r="IK106" s="31"/>
      <c r="IL106" s="31"/>
      <c r="IM106" s="31"/>
      <c r="IN106" s="31"/>
      <c r="IO106" s="31"/>
      <c r="IP106" s="31"/>
      <c r="IQ106" s="31"/>
      <c r="IR106" s="31"/>
      <c r="IS106" s="31"/>
      <c r="IT106" s="31"/>
      <c r="IU106" s="31"/>
      <c r="IV106" s="31"/>
    </row>
    <row r="107" spans="1:256" x14ac:dyDescent="0.25">
      <c r="A107" s="134"/>
      <c r="B107" s="244"/>
      <c r="C107" s="248"/>
      <c r="D107" s="135" t="str">
        <f>IF((ISERROR(VLOOKUP($U107,Lookups!#REF!,4,FALSE)))=FALSE,((VLOOKUP($U107,Lookups!$A$2:$E$4199,4,FALSE))),"")</f>
        <v/>
      </c>
      <c r="E107" s="135" t="str">
        <f>IF((ISERROR(VLOOKUP($U107,Lookups!#REF!,5,FALSE)))=FALSE,((VLOOKUP($U107,Lookups!$A$2:$E$4199,5,FALSE))),"")</f>
        <v/>
      </c>
      <c r="F107" s="136"/>
      <c r="G107" s="137"/>
      <c r="H107" s="146"/>
      <c r="I107" s="138"/>
      <c r="J107" s="138"/>
      <c r="K107" s="147"/>
      <c r="L107" s="139"/>
      <c r="M107" s="140"/>
      <c r="N107" s="141"/>
      <c r="O107" s="139"/>
      <c r="P107" s="160" t="str">
        <f t="shared" si="5"/>
        <v/>
      </c>
      <c r="Q107" s="142" t="str">
        <f t="shared" si="6"/>
        <v/>
      </c>
      <c r="R107" s="143" t="str">
        <f t="shared" si="7"/>
        <v/>
      </c>
      <c r="S107" s="144"/>
      <c r="T107" s="145"/>
      <c r="U107" s="31" t="str">
        <f t="shared" si="8"/>
        <v/>
      </c>
      <c r="V107" s="241" t="str">
        <f t="shared" si="13"/>
        <v xml:space="preserve"> </v>
      </c>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31"/>
      <c r="HF107" s="31"/>
      <c r="HG107" s="31"/>
      <c r="HH107" s="31"/>
      <c r="HI107" s="31"/>
      <c r="HJ107" s="31"/>
      <c r="HK107" s="31"/>
      <c r="HL107" s="31"/>
      <c r="HM107" s="31"/>
      <c r="HN107" s="31"/>
      <c r="HO107" s="31"/>
      <c r="HP107" s="31"/>
      <c r="HQ107" s="31"/>
      <c r="HR107" s="31"/>
      <c r="HS107" s="31"/>
      <c r="HT107" s="31"/>
      <c r="HU107" s="31"/>
      <c r="HV107" s="31"/>
      <c r="HW107" s="31"/>
      <c r="HX107" s="31"/>
      <c r="HY107" s="31"/>
      <c r="HZ107" s="31"/>
      <c r="IA107" s="31"/>
      <c r="IB107" s="31"/>
      <c r="IC107" s="31"/>
      <c r="ID107" s="31"/>
      <c r="IE107" s="31"/>
      <c r="IF107" s="31"/>
      <c r="IG107" s="31"/>
      <c r="IH107" s="31"/>
      <c r="II107" s="31"/>
      <c r="IJ107" s="31"/>
      <c r="IK107" s="31"/>
      <c r="IL107" s="31"/>
      <c r="IM107" s="31"/>
      <c r="IN107" s="31"/>
      <c r="IO107" s="31"/>
      <c r="IP107" s="31"/>
      <c r="IQ107" s="31"/>
      <c r="IR107" s="31"/>
      <c r="IS107" s="31"/>
      <c r="IT107" s="31"/>
      <c r="IU107" s="31"/>
      <c r="IV107" s="31"/>
    </row>
    <row r="108" spans="1:256" x14ac:dyDescent="0.25">
      <c r="A108" s="120"/>
      <c r="B108" s="243"/>
      <c r="C108" s="247"/>
      <c r="D108" s="121" t="str">
        <f>IF((ISERROR(VLOOKUP($U108,Lookups!#REF!,4,FALSE)))=FALSE,((VLOOKUP($U108,Lookups!$A$2:$E$4199,4,FALSE))),"")</f>
        <v/>
      </c>
      <c r="E108" s="121" t="str">
        <f>IF((ISERROR(VLOOKUP($U108,Lookups!#REF!,5,FALSE)))=FALSE,((VLOOKUP($U108,Lookups!$A$2:$E$4199,5,FALSE))),"")</f>
        <v/>
      </c>
      <c r="F108" s="122"/>
      <c r="G108" s="123"/>
      <c r="H108" s="124"/>
      <c r="I108" s="125"/>
      <c r="J108" s="125"/>
      <c r="K108" s="126"/>
      <c r="L108" s="127"/>
      <c r="M108" s="128"/>
      <c r="N108" s="129"/>
      <c r="O108" s="127"/>
      <c r="P108" s="160" t="str">
        <f t="shared" si="5"/>
        <v/>
      </c>
      <c r="Q108" s="130" t="str">
        <f t="shared" si="6"/>
        <v/>
      </c>
      <c r="R108" s="131" t="str">
        <f t="shared" si="7"/>
        <v/>
      </c>
      <c r="S108" s="132"/>
      <c r="T108" s="133"/>
      <c r="U108" s="31" t="str">
        <f t="shared" si="8"/>
        <v/>
      </c>
      <c r="V108" s="121" t="str">
        <f t="shared" si="13"/>
        <v xml:space="preserve"> </v>
      </c>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E108" s="31"/>
      <c r="HF108" s="31"/>
      <c r="HG108" s="31"/>
      <c r="HH108" s="31"/>
      <c r="HI108" s="31"/>
      <c r="HJ108" s="31"/>
      <c r="HK108" s="31"/>
      <c r="HL108" s="31"/>
      <c r="HM108" s="31"/>
      <c r="HN108" s="31"/>
      <c r="HO108" s="31"/>
      <c r="HP108" s="31"/>
      <c r="HQ108" s="31"/>
      <c r="HR108" s="31"/>
      <c r="HS108" s="31"/>
      <c r="HT108" s="31"/>
      <c r="HU108" s="31"/>
      <c r="HV108" s="31"/>
      <c r="HW108" s="31"/>
      <c r="HX108" s="31"/>
      <c r="HY108" s="31"/>
      <c r="HZ108" s="31"/>
      <c r="IA108" s="31"/>
      <c r="IB108" s="31"/>
      <c r="IC108" s="31"/>
      <c r="ID108" s="31"/>
      <c r="IE108" s="31"/>
      <c r="IF108" s="31"/>
      <c r="IG108" s="31"/>
      <c r="IH108" s="31"/>
      <c r="II108" s="31"/>
      <c r="IJ108" s="31"/>
      <c r="IK108" s="31"/>
      <c r="IL108" s="31"/>
      <c r="IM108" s="31"/>
      <c r="IN108" s="31"/>
      <c r="IO108" s="31"/>
      <c r="IP108" s="31"/>
      <c r="IQ108" s="31"/>
      <c r="IR108" s="31"/>
      <c r="IS108" s="31"/>
      <c r="IT108" s="31"/>
      <c r="IU108" s="31"/>
      <c r="IV108" s="31"/>
    </row>
    <row r="109" spans="1:256" x14ac:dyDescent="0.25">
      <c r="A109" s="120"/>
      <c r="B109" s="243"/>
      <c r="C109" s="247"/>
      <c r="D109" s="121" t="str">
        <f>IF((ISERROR(VLOOKUP($U109,Lookups!#REF!,4,FALSE)))=FALSE,((VLOOKUP($U109,Lookups!$A$2:$E$4199,4,FALSE))),"")</f>
        <v/>
      </c>
      <c r="E109" s="121" t="str">
        <f>IF((ISERROR(VLOOKUP($U109,Lookups!#REF!,5,FALSE)))=FALSE,((VLOOKUP($U109,Lookups!$A$2:$E$4199,5,FALSE))),"")</f>
        <v/>
      </c>
      <c r="F109" s="122"/>
      <c r="G109" s="123"/>
      <c r="H109" s="124"/>
      <c r="I109" s="125"/>
      <c r="J109" s="125"/>
      <c r="K109" s="126"/>
      <c r="L109" s="127"/>
      <c r="M109" s="128"/>
      <c r="N109" s="129"/>
      <c r="O109" s="127"/>
      <c r="P109" s="160" t="str">
        <f t="shared" si="5"/>
        <v/>
      </c>
      <c r="Q109" s="130" t="str">
        <f t="shared" si="6"/>
        <v/>
      </c>
      <c r="R109" s="131" t="str">
        <f t="shared" si="7"/>
        <v/>
      </c>
      <c r="S109" s="132"/>
      <c r="T109" s="133"/>
      <c r="U109" s="31" t="str">
        <f t="shared" si="8"/>
        <v/>
      </c>
      <c r="V109" s="121" t="str">
        <f t="shared" si="13"/>
        <v xml:space="preserve"> </v>
      </c>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E109" s="31"/>
      <c r="HF109" s="31"/>
      <c r="HG109" s="31"/>
      <c r="HH109" s="31"/>
      <c r="HI109" s="31"/>
      <c r="HJ109" s="31"/>
      <c r="HK109" s="31"/>
      <c r="HL109" s="31"/>
      <c r="HM109" s="31"/>
      <c r="HN109" s="31"/>
      <c r="HO109" s="31"/>
      <c r="HP109" s="31"/>
      <c r="HQ109" s="31"/>
      <c r="HR109" s="31"/>
      <c r="HS109" s="31"/>
      <c r="HT109" s="31"/>
      <c r="HU109" s="31"/>
      <c r="HV109" s="31"/>
      <c r="HW109" s="31"/>
      <c r="HX109" s="31"/>
      <c r="HY109" s="31"/>
      <c r="HZ109" s="31"/>
      <c r="IA109" s="31"/>
      <c r="IB109" s="31"/>
      <c r="IC109" s="31"/>
      <c r="ID109" s="31"/>
      <c r="IE109" s="31"/>
      <c r="IF109" s="31"/>
      <c r="IG109" s="31"/>
      <c r="IH109" s="31"/>
      <c r="II109" s="31"/>
      <c r="IJ109" s="31"/>
      <c r="IK109" s="31"/>
      <c r="IL109" s="31"/>
      <c r="IM109" s="31"/>
      <c r="IN109" s="31"/>
      <c r="IO109" s="31"/>
      <c r="IP109" s="31"/>
      <c r="IQ109" s="31"/>
      <c r="IR109" s="31"/>
      <c r="IS109" s="31"/>
      <c r="IT109" s="31"/>
      <c r="IU109" s="31"/>
      <c r="IV109" s="31"/>
    </row>
    <row r="110" spans="1:256" x14ac:dyDescent="0.25">
      <c r="A110" s="134"/>
      <c r="B110" s="244"/>
      <c r="C110" s="248"/>
      <c r="D110" s="135" t="str">
        <f>IF((ISERROR(VLOOKUP($U110,Lookups!#REF!,4,FALSE)))=FALSE,((VLOOKUP($U110,Lookups!$A$2:$E$4199,4,FALSE))),"")</f>
        <v/>
      </c>
      <c r="E110" s="135" t="str">
        <f>IF((ISERROR(VLOOKUP($U110,Lookups!#REF!,5,FALSE)))=FALSE,((VLOOKUP($U110,Lookups!$A$2:$E$4199,5,FALSE))),"")</f>
        <v/>
      </c>
      <c r="F110" s="136"/>
      <c r="G110" s="137"/>
      <c r="H110" s="146"/>
      <c r="I110" s="138"/>
      <c r="J110" s="138"/>
      <c r="K110" s="147"/>
      <c r="L110" s="139"/>
      <c r="M110" s="140"/>
      <c r="N110" s="141"/>
      <c r="O110" s="139"/>
      <c r="P110" s="160" t="str">
        <f t="shared" si="5"/>
        <v/>
      </c>
      <c r="Q110" s="142" t="str">
        <f t="shared" si="6"/>
        <v/>
      </c>
      <c r="R110" s="143" t="str">
        <f t="shared" si="7"/>
        <v/>
      </c>
      <c r="S110" s="144"/>
      <c r="T110" s="145"/>
      <c r="U110" s="31" t="str">
        <f t="shared" si="8"/>
        <v/>
      </c>
      <c r="V110" s="241" t="str">
        <f t="shared" si="13"/>
        <v xml:space="preserve"> </v>
      </c>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E110" s="31"/>
      <c r="HF110" s="31"/>
      <c r="HG110" s="31"/>
      <c r="HH110" s="31"/>
      <c r="HI110" s="31"/>
      <c r="HJ110" s="31"/>
      <c r="HK110" s="31"/>
      <c r="HL110" s="31"/>
      <c r="HM110" s="31"/>
      <c r="HN110" s="31"/>
      <c r="HO110" s="31"/>
      <c r="HP110" s="31"/>
      <c r="HQ110" s="31"/>
      <c r="HR110" s="31"/>
      <c r="HS110" s="31"/>
      <c r="HT110" s="31"/>
      <c r="HU110" s="31"/>
      <c r="HV110" s="31"/>
      <c r="HW110" s="31"/>
      <c r="HX110" s="31"/>
      <c r="HY110" s="31"/>
      <c r="HZ110" s="31"/>
      <c r="IA110" s="31"/>
      <c r="IB110" s="31"/>
      <c r="IC110" s="31"/>
      <c r="ID110" s="31"/>
      <c r="IE110" s="31"/>
      <c r="IF110" s="31"/>
      <c r="IG110" s="31"/>
      <c r="IH110" s="31"/>
      <c r="II110" s="31"/>
      <c r="IJ110" s="31"/>
      <c r="IK110" s="31"/>
      <c r="IL110" s="31"/>
      <c r="IM110" s="31"/>
      <c r="IN110" s="31"/>
      <c r="IO110" s="31"/>
      <c r="IP110" s="31"/>
      <c r="IQ110" s="31"/>
      <c r="IR110" s="31"/>
      <c r="IS110" s="31"/>
      <c r="IT110" s="31"/>
      <c r="IU110" s="31"/>
      <c r="IV110" s="31"/>
    </row>
    <row r="111" spans="1:256" x14ac:dyDescent="0.25">
      <c r="A111" s="134"/>
      <c r="B111" s="135"/>
      <c r="C111" s="248"/>
      <c r="D111" s="135" t="str">
        <f>IF((ISERROR(VLOOKUP($U111,Lookups!#REF!,4,FALSE)))=FALSE,((VLOOKUP($U111,Lookups!$A$2:$E$4199,4,FALSE))),"")</f>
        <v/>
      </c>
      <c r="E111" s="135" t="str">
        <f>IF((ISERROR(VLOOKUP($U111,Lookups!#REF!,5,FALSE)))=FALSE,((VLOOKUP($U111,Lookups!$A$2:$E$4199,5,FALSE))),"")</f>
        <v/>
      </c>
      <c r="F111" s="136"/>
      <c r="G111" s="137"/>
      <c r="H111" s="146"/>
      <c r="I111" s="138"/>
      <c r="J111" s="138"/>
      <c r="K111" s="147"/>
      <c r="L111" s="139"/>
      <c r="M111" s="140"/>
      <c r="N111" s="141"/>
      <c r="O111" s="139"/>
      <c r="P111" s="160" t="str">
        <f t="shared" si="5"/>
        <v/>
      </c>
      <c r="Q111" s="142" t="str">
        <f t="shared" si="6"/>
        <v/>
      </c>
      <c r="R111" s="143" t="str">
        <f t="shared" si="7"/>
        <v/>
      </c>
      <c r="S111" s="144"/>
      <c r="T111" s="145"/>
      <c r="U111" s="31" t="str">
        <f t="shared" si="8"/>
        <v/>
      </c>
      <c r="V111" s="241" t="str">
        <f t="shared" si="13"/>
        <v xml:space="preserve"> </v>
      </c>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E111" s="31"/>
      <c r="HF111" s="31"/>
      <c r="HG111" s="31"/>
      <c r="HH111" s="31"/>
      <c r="HI111" s="31"/>
      <c r="HJ111" s="31"/>
      <c r="HK111" s="31"/>
      <c r="HL111" s="31"/>
      <c r="HM111" s="31"/>
      <c r="HN111" s="31"/>
      <c r="HO111" s="31"/>
      <c r="HP111" s="31"/>
      <c r="HQ111" s="31"/>
      <c r="HR111" s="31"/>
      <c r="HS111" s="31"/>
      <c r="HT111" s="31"/>
      <c r="HU111" s="31"/>
      <c r="HV111" s="31"/>
      <c r="HW111" s="31"/>
      <c r="HX111" s="31"/>
      <c r="HY111" s="31"/>
      <c r="HZ111" s="31"/>
      <c r="IA111" s="31"/>
      <c r="IB111" s="31"/>
      <c r="IC111" s="31"/>
      <c r="ID111" s="31"/>
      <c r="IE111" s="31"/>
      <c r="IF111" s="31"/>
      <c r="IG111" s="31"/>
      <c r="IH111" s="31"/>
      <c r="II111" s="31"/>
      <c r="IJ111" s="31"/>
      <c r="IK111" s="31"/>
      <c r="IL111" s="31"/>
      <c r="IM111" s="31"/>
      <c r="IN111" s="31"/>
      <c r="IO111" s="31"/>
      <c r="IP111" s="31"/>
      <c r="IQ111" s="31"/>
      <c r="IR111" s="31"/>
      <c r="IS111" s="31"/>
      <c r="IT111" s="31"/>
      <c r="IU111" s="31"/>
      <c r="IV111" s="31"/>
    </row>
    <row r="112" spans="1:256" s="16" customFormat="1" ht="24" customHeight="1" thickBot="1" x14ac:dyDescent="0.3">
      <c r="A112" s="162"/>
      <c r="B112" s="163"/>
      <c r="C112" s="164"/>
      <c r="D112" s="164"/>
      <c r="E112" s="164">
        <f>AVERAGE(RM)</f>
        <v>112.25</v>
      </c>
      <c r="F112" s="165"/>
      <c r="G112" s="166">
        <f>AVERAGE(RowsPerPlot)</f>
        <v>6</v>
      </c>
      <c r="H112" s="167">
        <f>AVERAGE(RowLengthPerPlot)</f>
        <v>1113</v>
      </c>
      <c r="I112" s="168" t="e">
        <f>AVERAGE(Ear_Population)</f>
        <v>#DIV/0!</v>
      </c>
      <c r="J112" s="168" t="e">
        <f>AVERAGE(Plant_Population)</f>
        <v>#DIV/0!</v>
      </c>
      <c r="K112" s="169" t="e">
        <f>AVERAGE(F_RL)</f>
        <v>#DIV/0!</v>
      </c>
      <c r="L112" s="170" t="e">
        <f>AVERAGE(Stalks_Lodged)</f>
        <v>#DIV/0!</v>
      </c>
      <c r="M112" s="171">
        <f>AVERAGE(Mois)</f>
        <v>17.437499999999996</v>
      </c>
      <c r="N112" s="172">
        <f>AVERAGE(TW)</f>
        <v>60.5625</v>
      </c>
      <c r="O112" s="170">
        <f>AVERAGE(Entry_Weight)</f>
        <v>5475</v>
      </c>
      <c r="P112" s="161">
        <f>AVERAGE(Dollars_Per_Acre)</f>
        <v>969.0625</v>
      </c>
      <c r="Q112" s="173">
        <f>AVERAGE(Yield)</f>
        <v>246.74999999999997</v>
      </c>
      <c r="R112" s="174">
        <f>AVERAGE(RM)</f>
        <v>112.25</v>
      </c>
      <c r="S112" s="169"/>
      <c r="T112" s="175"/>
      <c r="U112" s="31"/>
      <c r="V112" s="164"/>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c r="HG112" s="31"/>
      <c r="HH112" s="31"/>
      <c r="HI112" s="31"/>
      <c r="HJ112" s="31"/>
      <c r="HK112" s="31"/>
      <c r="HL112" s="31"/>
      <c r="HM112" s="31"/>
      <c r="HN112" s="31"/>
      <c r="HO112" s="31"/>
      <c r="HP112" s="31"/>
      <c r="HQ112" s="31"/>
      <c r="HR112" s="31"/>
      <c r="HS112" s="31"/>
      <c r="HT112" s="31"/>
      <c r="HU112" s="31"/>
      <c r="HV112" s="31"/>
      <c r="HW112" s="31"/>
      <c r="HX112" s="31"/>
      <c r="HY112" s="31"/>
      <c r="HZ112" s="31"/>
      <c r="IA112" s="31"/>
      <c r="IB112" s="31"/>
      <c r="IC112" s="31"/>
      <c r="ID112" s="31"/>
      <c r="IE112" s="31"/>
      <c r="IF112" s="31"/>
      <c r="IG112" s="31"/>
      <c r="IH112" s="31"/>
      <c r="II112" s="31"/>
      <c r="IJ112" s="31"/>
      <c r="IK112" s="31"/>
      <c r="IL112" s="31"/>
      <c r="IM112" s="31"/>
      <c r="IN112" s="31"/>
      <c r="IO112" s="31"/>
      <c r="IP112" s="31"/>
      <c r="IQ112" s="31"/>
      <c r="IR112" s="31"/>
      <c r="IS112" s="31"/>
      <c r="IT112" s="31"/>
      <c r="IU112" s="31"/>
      <c r="IV112" s="31"/>
    </row>
    <row r="113" spans="1:256" ht="13.8" thickTop="1" x14ac:dyDescent="0.25">
      <c r="A113" s="2"/>
      <c r="B113" s="31"/>
      <c r="C113" s="18"/>
      <c r="D113" s="31"/>
      <c r="E113" s="31"/>
      <c r="F113" s="31"/>
      <c r="G113" s="31"/>
      <c r="H113" s="31"/>
      <c r="I113" s="31"/>
      <c r="J113" s="31"/>
      <c r="K113" s="31"/>
      <c r="L113" s="31"/>
      <c r="M113" s="31"/>
      <c r="N113" s="31"/>
      <c r="O113" s="31"/>
      <c r="P113" s="31"/>
      <c r="Q113" s="31"/>
      <c r="R113" s="31"/>
      <c r="S113" s="31"/>
      <c r="T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c r="HY113" s="31"/>
      <c r="HZ113" s="31"/>
      <c r="IA113" s="31"/>
      <c r="IB113" s="31"/>
      <c r="IC113" s="31"/>
      <c r="ID113" s="31"/>
      <c r="IE113" s="31"/>
      <c r="IF113" s="31"/>
      <c r="IG113" s="31"/>
      <c r="IH113" s="31"/>
      <c r="II113" s="31"/>
      <c r="IJ113" s="31"/>
      <c r="IK113" s="31"/>
      <c r="IL113" s="31"/>
      <c r="IM113" s="31"/>
      <c r="IN113" s="31"/>
      <c r="IO113" s="31"/>
      <c r="IP113" s="31"/>
      <c r="IQ113" s="31"/>
      <c r="IR113" s="31"/>
      <c r="IS113" s="31"/>
      <c r="IT113" s="31"/>
      <c r="IU113" s="31"/>
      <c r="IV113" s="31"/>
    </row>
    <row r="114" spans="1:256" x14ac:dyDescent="0.25">
      <c r="A114" s="2"/>
      <c r="B114" s="31"/>
      <c r="C114" s="18"/>
      <c r="D114" s="31"/>
      <c r="E114" s="31"/>
      <c r="F114" s="31"/>
      <c r="G114" s="31"/>
      <c r="H114" s="31"/>
      <c r="I114" s="31"/>
      <c r="J114" s="31"/>
      <c r="K114" s="31"/>
      <c r="L114" s="31"/>
      <c r="M114" s="31"/>
      <c r="N114" s="31"/>
      <c r="O114" s="31"/>
      <c r="P114" s="31"/>
      <c r="Q114" s="31"/>
      <c r="R114" s="31"/>
      <c r="S114" s="31"/>
      <c r="T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E114" s="31"/>
      <c r="HF114" s="31"/>
      <c r="HG114" s="31"/>
      <c r="HH114" s="31"/>
      <c r="HI114" s="31"/>
      <c r="HJ114" s="31"/>
      <c r="HK114" s="31"/>
      <c r="HL114" s="31"/>
      <c r="HM114" s="31"/>
      <c r="HN114" s="31"/>
      <c r="HO114" s="31"/>
      <c r="HP114" s="31"/>
      <c r="HQ114" s="31"/>
      <c r="HR114" s="31"/>
      <c r="HS114" s="31"/>
      <c r="HT114" s="31"/>
      <c r="HU114" s="31"/>
      <c r="HV114" s="31"/>
      <c r="HW114" s="31"/>
      <c r="HX114" s="31"/>
      <c r="HY114" s="31"/>
      <c r="HZ114" s="31"/>
      <c r="IA114" s="31"/>
      <c r="IB114" s="31"/>
      <c r="IC114" s="31"/>
      <c r="ID114" s="31"/>
      <c r="IE114" s="31"/>
      <c r="IF114" s="31"/>
      <c r="IG114" s="31"/>
      <c r="IH114" s="31"/>
      <c r="II114" s="31"/>
      <c r="IJ114" s="31"/>
      <c r="IK114" s="31"/>
      <c r="IL114" s="31"/>
      <c r="IM114" s="31"/>
      <c r="IN114" s="31"/>
      <c r="IO114" s="31"/>
      <c r="IP114" s="31"/>
      <c r="IQ114" s="31"/>
      <c r="IR114" s="31"/>
      <c r="IS114" s="31"/>
      <c r="IT114" s="31"/>
      <c r="IU114" s="31"/>
      <c r="IV114" s="31"/>
    </row>
    <row r="115" spans="1:256" ht="13.8" thickBot="1" x14ac:dyDescent="0.3">
      <c r="A115" s="54" t="s">
        <v>1400</v>
      </c>
      <c r="B115" s="54" t="s">
        <v>1145</v>
      </c>
      <c r="C115" s="54" t="s">
        <v>2549</v>
      </c>
      <c r="D115" s="54" t="s">
        <v>1156</v>
      </c>
      <c r="E115" s="54" t="s">
        <v>1471</v>
      </c>
      <c r="F115" s="54" t="s">
        <v>1144</v>
      </c>
      <c r="G115" s="54" t="s">
        <v>1470</v>
      </c>
      <c r="H115" s="54" t="s">
        <v>1472</v>
      </c>
      <c r="I115" s="54" t="s">
        <v>1146</v>
      </c>
      <c r="J115" s="54" t="s">
        <v>1401</v>
      </c>
      <c r="K115" s="54" t="s">
        <v>1422</v>
      </c>
      <c r="L115" s="54" t="s">
        <v>1147</v>
      </c>
      <c r="M115" s="37" t="s">
        <v>468</v>
      </c>
      <c r="N115" s="31"/>
      <c r="O115" s="31"/>
      <c r="P115" s="31"/>
      <c r="Q115" s="31"/>
      <c r="R115" s="31"/>
      <c r="S115" s="31"/>
      <c r="T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c r="GF115" s="31"/>
      <c r="GG115" s="31"/>
      <c r="GH115" s="31"/>
      <c r="GI115" s="31"/>
      <c r="GJ115" s="31"/>
      <c r="GK115" s="31"/>
      <c r="GL115" s="31"/>
      <c r="GM115" s="31"/>
      <c r="GN115" s="31"/>
      <c r="GO115" s="31"/>
      <c r="GP115" s="31"/>
      <c r="GQ115" s="31"/>
      <c r="GR115" s="31"/>
      <c r="GS115" s="31"/>
      <c r="GT115" s="31"/>
      <c r="GU115" s="31"/>
      <c r="GV115" s="31"/>
      <c r="GW115" s="31"/>
      <c r="GX115" s="31"/>
      <c r="GY115" s="31"/>
      <c r="GZ115" s="31"/>
      <c r="HA115" s="31"/>
      <c r="HB115" s="31"/>
      <c r="HC115" s="31"/>
      <c r="HD115" s="31"/>
      <c r="HE115" s="31"/>
      <c r="HF115" s="31"/>
      <c r="HG115" s="31"/>
      <c r="HH115" s="31"/>
      <c r="HI115" s="31"/>
      <c r="HJ115" s="31"/>
      <c r="HK115" s="31"/>
      <c r="HL115" s="31"/>
      <c r="HM115" s="31"/>
      <c r="HN115" s="31"/>
      <c r="HO115" s="31"/>
      <c r="HP115" s="31"/>
      <c r="HQ115" s="31"/>
      <c r="HR115" s="31"/>
      <c r="HS115" s="31"/>
      <c r="HT115" s="31"/>
      <c r="HU115" s="31"/>
      <c r="HV115" s="31"/>
      <c r="HW115" s="31"/>
      <c r="HX115" s="31"/>
      <c r="HY115" s="31"/>
      <c r="HZ115" s="31"/>
      <c r="IA115" s="31"/>
      <c r="IB115" s="31"/>
      <c r="IC115" s="31"/>
      <c r="ID115" s="31"/>
      <c r="IE115" s="31"/>
      <c r="IF115" s="31"/>
      <c r="IG115" s="31"/>
      <c r="IH115" s="31"/>
      <c r="II115" s="31"/>
      <c r="IJ115" s="31"/>
      <c r="IK115" s="31"/>
      <c r="IL115" s="31"/>
      <c r="IM115" s="31"/>
      <c r="IN115" s="31"/>
      <c r="IO115" s="31"/>
      <c r="IP115" s="31"/>
      <c r="IQ115" s="31"/>
      <c r="IR115" s="31"/>
      <c r="IS115" s="31"/>
      <c r="IT115" s="31"/>
      <c r="IU115" s="31"/>
      <c r="IV115" s="31"/>
    </row>
    <row r="116" spans="1:256" x14ac:dyDescent="0.25">
      <c r="A116" s="55"/>
      <c r="B116" s="235"/>
      <c r="C116" s="249"/>
      <c r="D116" s="235"/>
      <c r="E116" s="58"/>
      <c r="F116" s="57"/>
      <c r="G116" s="58"/>
      <c r="H116" s="58"/>
      <c r="I116" s="58"/>
      <c r="J116" s="58"/>
      <c r="K116" s="56"/>
      <c r="L116" s="57"/>
      <c r="M116" s="237" t="s">
        <v>3318</v>
      </c>
      <c r="N116" s="31"/>
      <c r="O116" s="31"/>
      <c r="P116" s="31"/>
      <c r="Q116" s="31"/>
      <c r="R116" s="31"/>
      <c r="S116" s="31"/>
      <c r="T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31"/>
      <c r="HF116" s="31"/>
      <c r="HG116" s="31"/>
      <c r="HH116" s="31"/>
      <c r="HI116" s="31"/>
      <c r="HJ116" s="31"/>
      <c r="HK116" s="31"/>
      <c r="HL116" s="31"/>
      <c r="HM116" s="31"/>
      <c r="HN116" s="31"/>
      <c r="HO116" s="31"/>
      <c r="HP116" s="31"/>
      <c r="HQ116" s="31"/>
      <c r="HR116" s="31"/>
      <c r="HS116" s="31"/>
      <c r="HT116" s="31"/>
      <c r="HU116" s="31"/>
      <c r="HV116" s="31"/>
      <c r="HW116" s="31"/>
      <c r="HX116" s="31"/>
      <c r="HY116" s="31"/>
      <c r="HZ116" s="31"/>
      <c r="IA116" s="31"/>
      <c r="IB116" s="31"/>
      <c r="IC116" s="31"/>
      <c r="ID116" s="31"/>
      <c r="IE116" s="31"/>
      <c r="IF116" s="31"/>
      <c r="IG116" s="31"/>
      <c r="IH116" s="31"/>
      <c r="II116" s="31"/>
      <c r="IJ116" s="31"/>
      <c r="IK116" s="31"/>
      <c r="IL116" s="31"/>
      <c r="IM116" s="31"/>
      <c r="IN116" s="31"/>
      <c r="IO116" s="31"/>
      <c r="IP116" s="31"/>
      <c r="IQ116" s="31"/>
      <c r="IR116" s="31"/>
      <c r="IS116" s="31"/>
      <c r="IT116" s="31"/>
      <c r="IU116" s="31"/>
      <c r="IV116" s="31"/>
    </row>
    <row r="117" spans="1:256" x14ac:dyDescent="0.25">
      <c r="A117" s="59" t="s">
        <v>2793</v>
      </c>
      <c r="B117" s="54" t="s">
        <v>1447</v>
      </c>
      <c r="C117" s="250">
        <v>1</v>
      </c>
      <c r="D117" s="54" t="s">
        <v>1479</v>
      </c>
      <c r="E117" s="62" t="s">
        <v>1474</v>
      </c>
      <c r="F117" s="61" t="s">
        <v>1402</v>
      </c>
      <c r="G117" s="62" t="s">
        <v>1456</v>
      </c>
      <c r="H117" s="62" t="s">
        <v>1448</v>
      </c>
      <c r="I117" s="63" t="s">
        <v>1396</v>
      </c>
      <c r="J117" s="63" t="s">
        <v>459</v>
      </c>
      <c r="K117" s="60" t="s">
        <v>1482</v>
      </c>
      <c r="L117" s="61" t="s">
        <v>1796</v>
      </c>
      <c r="M117" s="238" t="s">
        <v>3319</v>
      </c>
      <c r="N117" s="31"/>
      <c r="O117" s="31"/>
      <c r="P117" s="31"/>
      <c r="Q117" s="31"/>
      <c r="R117" s="31"/>
      <c r="S117" s="31"/>
      <c r="T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31"/>
      <c r="HF117" s="31"/>
      <c r="HG117" s="31"/>
      <c r="HH117" s="31"/>
      <c r="HI117" s="31"/>
      <c r="HJ117" s="31"/>
      <c r="HK117" s="31"/>
      <c r="HL117" s="31"/>
      <c r="HM117" s="31"/>
      <c r="HN117" s="31"/>
      <c r="HO117" s="31"/>
      <c r="HP117" s="31"/>
      <c r="HQ117" s="31"/>
      <c r="HR117" s="31"/>
      <c r="HS117" s="31"/>
      <c r="HT117" s="31"/>
      <c r="HU117" s="31"/>
      <c r="HV117" s="31"/>
      <c r="HW117" s="31"/>
      <c r="HX117" s="31"/>
      <c r="HY117" s="31"/>
      <c r="HZ117" s="31"/>
      <c r="IA117" s="31"/>
      <c r="IB117" s="31"/>
      <c r="IC117" s="31"/>
      <c r="ID117" s="31"/>
      <c r="IE117" s="31"/>
      <c r="IF117" s="31"/>
      <c r="IG117" s="31"/>
      <c r="IH117" s="31"/>
      <c r="II117" s="31"/>
      <c r="IJ117" s="31"/>
      <c r="IK117" s="31"/>
      <c r="IL117" s="31"/>
      <c r="IM117" s="31"/>
      <c r="IN117" s="31"/>
      <c r="IO117" s="31"/>
      <c r="IP117" s="31"/>
      <c r="IQ117" s="31"/>
      <c r="IR117" s="31"/>
      <c r="IS117" s="31"/>
      <c r="IT117" s="31"/>
      <c r="IU117" s="31"/>
      <c r="IV117" s="31"/>
    </row>
    <row r="118" spans="1:256" ht="13.8" thickBot="1" x14ac:dyDescent="0.3">
      <c r="A118" s="59" t="s">
        <v>2765</v>
      </c>
      <c r="B118" s="54" t="s">
        <v>1445</v>
      </c>
      <c r="C118" s="250">
        <v>2</v>
      </c>
      <c r="D118" s="236" t="s">
        <v>1480</v>
      </c>
      <c r="E118" s="62" t="s">
        <v>1475</v>
      </c>
      <c r="F118" s="61" t="s">
        <v>1442</v>
      </c>
      <c r="G118" s="62" t="s">
        <v>1457</v>
      </c>
      <c r="H118" s="62" t="s">
        <v>1473</v>
      </c>
      <c r="I118" s="63" t="s">
        <v>1394</v>
      </c>
      <c r="J118" s="63" t="s">
        <v>1416</v>
      </c>
      <c r="K118" s="60" t="s">
        <v>1481</v>
      </c>
      <c r="L118" s="61" t="s">
        <v>1491</v>
      </c>
      <c r="M118" s="238" t="s">
        <v>3320</v>
      </c>
      <c r="N118" s="31"/>
      <c r="O118" s="31"/>
      <c r="P118" s="31"/>
      <c r="Q118" s="31"/>
      <c r="R118" s="31"/>
      <c r="S118" s="31"/>
      <c r="T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c r="GF118" s="31"/>
      <c r="GG118" s="31"/>
      <c r="GH118" s="31"/>
      <c r="GI118" s="31"/>
      <c r="GJ118" s="31"/>
      <c r="GK118" s="31"/>
      <c r="GL118" s="31"/>
      <c r="GM118" s="31"/>
      <c r="GN118" s="31"/>
      <c r="GO118" s="31"/>
      <c r="GP118" s="31"/>
      <c r="GQ118" s="31"/>
      <c r="GR118" s="31"/>
      <c r="GS118" s="31"/>
      <c r="GT118" s="31"/>
      <c r="GU118" s="31"/>
      <c r="GV118" s="31"/>
      <c r="GW118" s="31"/>
      <c r="GX118" s="31"/>
      <c r="GY118" s="31"/>
      <c r="GZ118" s="31"/>
      <c r="HA118" s="31"/>
      <c r="HB118" s="31"/>
      <c r="HC118" s="31"/>
      <c r="HD118" s="31"/>
      <c r="HE118" s="31"/>
      <c r="HF118" s="31"/>
      <c r="HG118" s="31"/>
      <c r="HH118" s="31"/>
      <c r="HI118" s="31"/>
      <c r="HJ118" s="31"/>
      <c r="HK118" s="31"/>
      <c r="HL118" s="31"/>
      <c r="HM118" s="31"/>
      <c r="HN118" s="31"/>
      <c r="HO118" s="31"/>
      <c r="HP118" s="31"/>
      <c r="HQ118" s="31"/>
      <c r="HR118" s="31"/>
      <c r="HS118" s="31"/>
      <c r="HT118" s="31"/>
      <c r="HU118" s="31"/>
      <c r="HV118" s="31"/>
      <c r="HW118" s="31"/>
      <c r="HX118" s="31"/>
      <c r="HY118" s="31"/>
      <c r="HZ118" s="31"/>
      <c r="IA118" s="31"/>
      <c r="IB118" s="31"/>
      <c r="IC118" s="31"/>
      <c r="ID118" s="31"/>
      <c r="IE118" s="31"/>
      <c r="IF118" s="31"/>
      <c r="IG118" s="31"/>
      <c r="IH118" s="31"/>
      <c r="II118" s="31"/>
      <c r="IJ118" s="31"/>
      <c r="IK118" s="31"/>
      <c r="IL118" s="31"/>
      <c r="IM118" s="31"/>
      <c r="IN118" s="31"/>
      <c r="IO118" s="31"/>
      <c r="IP118" s="31"/>
      <c r="IQ118" s="31"/>
      <c r="IR118" s="31"/>
      <c r="IS118" s="31"/>
      <c r="IT118" s="31"/>
      <c r="IU118" s="31"/>
      <c r="IV118" s="31"/>
    </row>
    <row r="119" spans="1:256" ht="13.8" thickBot="1" x14ac:dyDescent="0.3">
      <c r="A119" s="59" t="s">
        <v>1600</v>
      </c>
      <c r="B119" s="54" t="s">
        <v>1444</v>
      </c>
      <c r="C119" s="250">
        <v>3</v>
      </c>
      <c r="D119" s="54"/>
      <c r="E119" s="62" t="s">
        <v>1476</v>
      </c>
      <c r="F119" s="64" t="s">
        <v>1443</v>
      </c>
      <c r="G119" s="62" t="s">
        <v>1455</v>
      </c>
      <c r="H119" s="62" t="s">
        <v>1449</v>
      </c>
      <c r="I119" s="63" t="s">
        <v>1397</v>
      </c>
      <c r="J119" s="63" t="s">
        <v>1451</v>
      </c>
      <c r="K119" s="65" t="s">
        <v>1483</v>
      </c>
      <c r="L119" s="61" t="s">
        <v>1791</v>
      </c>
      <c r="M119" s="239" t="s">
        <v>2550</v>
      </c>
      <c r="N119" s="31"/>
      <c r="O119" s="31"/>
      <c r="P119" s="31"/>
      <c r="Q119" s="31"/>
      <c r="R119" s="31"/>
      <c r="S119" s="31"/>
      <c r="T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c r="HY119" s="31"/>
      <c r="HZ119" s="31"/>
      <c r="IA119" s="31"/>
      <c r="IB119" s="31"/>
      <c r="IC119" s="31"/>
      <c r="ID119" s="31"/>
      <c r="IE119" s="31"/>
      <c r="IF119" s="31"/>
      <c r="IG119" s="31"/>
      <c r="IH119" s="31"/>
      <c r="II119" s="31"/>
      <c r="IJ119" s="31"/>
      <c r="IK119" s="31"/>
      <c r="IL119" s="31"/>
      <c r="IM119" s="31"/>
      <c r="IN119" s="31"/>
      <c r="IO119" s="31"/>
      <c r="IP119" s="31"/>
      <c r="IQ119" s="31"/>
      <c r="IR119" s="31"/>
      <c r="IS119" s="31"/>
      <c r="IT119" s="31"/>
      <c r="IU119" s="31"/>
      <c r="IV119" s="31"/>
    </row>
    <row r="120" spans="1:256" ht="13.8" thickBot="1" x14ac:dyDescent="0.3">
      <c r="A120" s="59" t="s">
        <v>1599</v>
      </c>
      <c r="B120" s="54" t="s">
        <v>1959</v>
      </c>
      <c r="C120" s="250">
        <v>4</v>
      </c>
      <c r="D120" s="54"/>
      <c r="E120" s="66" t="s">
        <v>379</v>
      </c>
      <c r="F120" s="54"/>
      <c r="G120" s="66" t="s">
        <v>1458</v>
      </c>
      <c r="H120" s="66" t="s">
        <v>1450</v>
      </c>
      <c r="I120" s="67" t="s">
        <v>1395</v>
      </c>
      <c r="J120" s="63" t="s">
        <v>1452</v>
      </c>
      <c r="K120" s="54"/>
      <c r="L120" s="61" t="s">
        <v>1792</v>
      </c>
      <c r="M120" s="239" t="s">
        <v>1495</v>
      </c>
      <c r="N120" s="31"/>
      <c r="O120" s="31"/>
      <c r="P120" s="31"/>
      <c r="Q120" s="31"/>
      <c r="R120" s="31"/>
      <c r="S120" s="31"/>
      <c r="T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c r="HY120" s="31"/>
      <c r="HZ120" s="31"/>
      <c r="IA120" s="31"/>
      <c r="IB120" s="31"/>
      <c r="IC120" s="31"/>
      <c r="ID120" s="31"/>
      <c r="IE120" s="31"/>
      <c r="IF120" s="31"/>
      <c r="IG120" s="31"/>
      <c r="IH120" s="31"/>
      <c r="II120" s="31"/>
      <c r="IJ120" s="31"/>
      <c r="IK120" s="31"/>
      <c r="IL120" s="31"/>
      <c r="IM120" s="31"/>
      <c r="IN120" s="31"/>
      <c r="IO120" s="31"/>
      <c r="IP120" s="31"/>
      <c r="IQ120" s="31"/>
      <c r="IR120" s="31"/>
      <c r="IS120" s="31"/>
      <c r="IT120" s="31"/>
      <c r="IU120" s="31"/>
      <c r="IV120" s="31"/>
    </row>
    <row r="121" spans="1:256" ht="13.8" thickBot="1" x14ac:dyDescent="0.3">
      <c r="A121" s="59" t="s">
        <v>2648</v>
      </c>
      <c r="B121" s="54" t="s">
        <v>1446</v>
      </c>
      <c r="C121" s="250">
        <v>5</v>
      </c>
      <c r="D121" s="54"/>
      <c r="E121" s="54"/>
      <c r="F121" s="54"/>
      <c r="G121" s="54"/>
      <c r="H121" s="54"/>
      <c r="I121" s="54"/>
      <c r="J121" s="67" t="s">
        <v>1453</v>
      </c>
      <c r="K121" s="54"/>
      <c r="L121" s="61" t="s">
        <v>1792</v>
      </c>
      <c r="M121" s="239" t="s">
        <v>2463</v>
      </c>
      <c r="N121" s="31"/>
      <c r="O121" s="31"/>
      <c r="P121" s="31"/>
      <c r="Q121" s="31"/>
      <c r="R121" s="31"/>
      <c r="S121" s="31"/>
      <c r="T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c r="IB121" s="31"/>
      <c r="IC121" s="31"/>
      <c r="ID121" s="31"/>
      <c r="IE121" s="31"/>
      <c r="IF121" s="31"/>
      <c r="IG121" s="31"/>
      <c r="IH121" s="31"/>
      <c r="II121" s="31"/>
      <c r="IJ121" s="31"/>
      <c r="IK121" s="31"/>
      <c r="IL121" s="31"/>
      <c r="IM121" s="31"/>
      <c r="IN121" s="31"/>
      <c r="IO121" s="31"/>
      <c r="IP121" s="31"/>
      <c r="IQ121" s="31"/>
      <c r="IR121" s="31"/>
      <c r="IS121" s="31"/>
      <c r="IT121" s="31"/>
      <c r="IU121" s="31"/>
      <c r="IV121" s="31"/>
    </row>
    <row r="122" spans="1:256" x14ac:dyDescent="0.25">
      <c r="A122" s="59" t="s">
        <v>1583</v>
      </c>
      <c r="B122" s="54" t="s">
        <v>1477</v>
      </c>
      <c r="C122" s="250">
        <v>6</v>
      </c>
      <c r="D122" s="54"/>
      <c r="E122" s="54"/>
      <c r="F122" s="54"/>
      <c r="G122" s="54"/>
      <c r="H122" s="54"/>
      <c r="I122" s="54"/>
      <c r="J122" s="54"/>
      <c r="K122" s="54"/>
      <c r="L122" s="61" t="s">
        <v>460</v>
      </c>
      <c r="M122" s="239" t="s">
        <v>3316</v>
      </c>
      <c r="N122" s="31"/>
      <c r="O122" s="31"/>
      <c r="P122" s="31"/>
      <c r="Q122" s="31"/>
      <c r="R122" s="31"/>
      <c r="S122" s="31"/>
      <c r="T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c r="IB122" s="31"/>
      <c r="IC122" s="31"/>
      <c r="ID122" s="31"/>
      <c r="IE122" s="31"/>
      <c r="IF122" s="31"/>
      <c r="IG122" s="31"/>
      <c r="IH122" s="31"/>
      <c r="II122" s="31"/>
      <c r="IJ122" s="31"/>
      <c r="IK122" s="31"/>
      <c r="IL122" s="31"/>
      <c r="IM122" s="31"/>
      <c r="IN122" s="31"/>
      <c r="IO122" s="31"/>
      <c r="IP122" s="31"/>
      <c r="IQ122" s="31"/>
      <c r="IR122" s="31"/>
      <c r="IS122" s="31"/>
      <c r="IT122" s="31"/>
      <c r="IU122" s="31"/>
      <c r="IV122" s="31"/>
    </row>
    <row r="123" spans="1:256" ht="13.8" thickBot="1" x14ac:dyDescent="0.3">
      <c r="A123" s="59" t="s">
        <v>3069</v>
      </c>
      <c r="B123" s="236" t="s">
        <v>1478</v>
      </c>
      <c r="C123" s="250">
        <v>7</v>
      </c>
      <c r="D123" s="54"/>
      <c r="E123" s="54"/>
      <c r="F123" s="54"/>
      <c r="G123" s="54"/>
      <c r="H123" s="54"/>
      <c r="I123" s="54"/>
      <c r="J123" s="54"/>
      <c r="K123" s="54"/>
      <c r="L123" s="61" t="s">
        <v>1793</v>
      </c>
      <c r="M123" s="239" t="s">
        <v>380</v>
      </c>
      <c r="N123" s="31"/>
      <c r="O123" s="31"/>
      <c r="P123" s="31"/>
      <c r="Q123" s="31"/>
      <c r="R123" s="31"/>
      <c r="S123" s="31"/>
      <c r="T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c r="IB123" s="31"/>
      <c r="IC123" s="31"/>
      <c r="ID123" s="31"/>
      <c r="IE123" s="31"/>
      <c r="IF123" s="31"/>
      <c r="IG123" s="31"/>
      <c r="IH123" s="31"/>
      <c r="II123" s="31"/>
      <c r="IJ123" s="31"/>
      <c r="IK123" s="31"/>
      <c r="IL123" s="31"/>
      <c r="IM123" s="31"/>
      <c r="IN123" s="31"/>
      <c r="IO123" s="31"/>
      <c r="IP123" s="31"/>
      <c r="IQ123" s="31"/>
      <c r="IR123" s="31"/>
      <c r="IS123" s="31"/>
      <c r="IT123" s="31"/>
      <c r="IU123" s="31"/>
      <c r="IV123" s="31"/>
    </row>
    <row r="124" spans="1:256" x14ac:dyDescent="0.25">
      <c r="A124" s="59" t="s">
        <v>1513</v>
      </c>
      <c r="B124" s="54"/>
      <c r="C124" s="250">
        <v>8</v>
      </c>
      <c r="D124" s="54"/>
      <c r="E124" s="54"/>
      <c r="F124" s="54"/>
      <c r="G124" s="54"/>
      <c r="H124" s="54"/>
      <c r="I124" s="54"/>
      <c r="J124" s="54"/>
      <c r="K124" s="54"/>
      <c r="L124" s="61" t="s">
        <v>1485</v>
      </c>
      <c r="M124" s="238" t="s">
        <v>3321</v>
      </c>
      <c r="N124" s="31"/>
      <c r="O124" s="31"/>
      <c r="P124" s="31"/>
      <c r="Q124" s="31"/>
      <c r="R124" s="31"/>
      <c r="S124" s="31"/>
      <c r="T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c r="IB124" s="31"/>
      <c r="IC124" s="31"/>
      <c r="ID124" s="31"/>
      <c r="IE124" s="31"/>
      <c r="IF124" s="31"/>
      <c r="IG124" s="31"/>
      <c r="IH124" s="31"/>
      <c r="II124" s="31"/>
      <c r="IJ124" s="31"/>
      <c r="IK124" s="31"/>
      <c r="IL124" s="31"/>
      <c r="IM124" s="31"/>
      <c r="IN124" s="31"/>
      <c r="IO124" s="31"/>
      <c r="IP124" s="31"/>
      <c r="IQ124" s="31"/>
      <c r="IR124" s="31"/>
      <c r="IS124" s="31"/>
      <c r="IT124" s="31"/>
      <c r="IU124" s="31"/>
      <c r="IV124" s="31"/>
    </row>
    <row r="125" spans="1:256" x14ac:dyDescent="0.25">
      <c r="A125" s="59" t="s">
        <v>470</v>
      </c>
      <c r="B125" s="54"/>
      <c r="C125" s="250">
        <v>9</v>
      </c>
      <c r="D125" s="54"/>
      <c r="E125" s="54"/>
      <c r="F125" s="54"/>
      <c r="G125" s="54"/>
      <c r="H125" s="54"/>
      <c r="I125" s="54"/>
      <c r="J125" s="54"/>
      <c r="K125" s="54"/>
      <c r="L125" s="61" t="s">
        <v>1490</v>
      </c>
      <c r="M125" s="238" t="s">
        <v>3322</v>
      </c>
      <c r="N125" s="31"/>
      <c r="O125" s="31"/>
      <c r="P125" s="31"/>
      <c r="Q125" s="31"/>
      <c r="R125" s="31"/>
      <c r="S125" s="31"/>
      <c r="T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c r="HY125" s="31"/>
      <c r="HZ125" s="31"/>
      <c r="IA125" s="31"/>
      <c r="IB125" s="31"/>
      <c r="IC125" s="31"/>
      <c r="ID125" s="31"/>
      <c r="IE125" s="31"/>
      <c r="IF125" s="31"/>
      <c r="IG125" s="31"/>
      <c r="IH125" s="31"/>
      <c r="II125" s="31"/>
      <c r="IJ125" s="31"/>
      <c r="IK125" s="31"/>
      <c r="IL125" s="31"/>
      <c r="IM125" s="31"/>
      <c r="IN125" s="31"/>
      <c r="IO125" s="31"/>
      <c r="IP125" s="31"/>
      <c r="IQ125" s="31"/>
      <c r="IR125" s="31"/>
      <c r="IS125" s="31"/>
      <c r="IT125" s="31"/>
      <c r="IU125" s="31"/>
      <c r="IV125" s="31"/>
    </row>
    <row r="126" spans="1:256" x14ac:dyDescent="0.25">
      <c r="A126" s="59" t="s">
        <v>1547</v>
      </c>
      <c r="B126" s="54"/>
      <c r="C126" s="250">
        <v>10</v>
      </c>
      <c r="D126" s="54"/>
      <c r="E126" s="54"/>
      <c r="F126" s="54"/>
      <c r="G126" s="54"/>
      <c r="H126" s="54"/>
      <c r="I126" s="54"/>
      <c r="J126" s="54"/>
      <c r="K126" s="54"/>
      <c r="L126" s="61" t="s">
        <v>1794</v>
      </c>
      <c r="M126" s="238" t="s">
        <v>3268</v>
      </c>
      <c r="N126" s="31"/>
      <c r="O126" s="31"/>
      <c r="P126" s="31"/>
      <c r="Q126" s="31"/>
      <c r="R126" s="31"/>
      <c r="S126" s="31"/>
      <c r="T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c r="FJ126" s="31"/>
      <c r="FK126" s="31"/>
      <c r="FL126" s="31"/>
      <c r="FM126" s="31"/>
      <c r="FN126" s="31"/>
      <c r="FO126" s="31"/>
      <c r="FP126" s="31"/>
      <c r="FQ126" s="31"/>
      <c r="FR126" s="31"/>
      <c r="FS126" s="31"/>
      <c r="FT126" s="31"/>
      <c r="FU126" s="31"/>
      <c r="FV126" s="31"/>
      <c r="FW126" s="31"/>
      <c r="FX126" s="31"/>
      <c r="FY126" s="31"/>
      <c r="FZ126" s="31"/>
      <c r="GA126" s="31"/>
      <c r="GB126" s="31"/>
      <c r="GC126" s="31"/>
      <c r="GD126" s="31"/>
      <c r="GE126" s="31"/>
      <c r="GF126" s="31"/>
      <c r="GG126" s="31"/>
      <c r="GH126" s="31"/>
      <c r="GI126" s="31"/>
      <c r="GJ126" s="31"/>
      <c r="GK126" s="31"/>
      <c r="GL126" s="31"/>
      <c r="GM126" s="31"/>
      <c r="GN126" s="31"/>
      <c r="GO126" s="31"/>
      <c r="GP126" s="31"/>
      <c r="GQ126" s="31"/>
      <c r="GR126" s="31"/>
      <c r="GS126" s="31"/>
      <c r="GT126" s="31"/>
      <c r="GU126" s="31"/>
      <c r="GV126" s="31"/>
      <c r="GW126" s="31"/>
      <c r="GX126" s="31"/>
      <c r="GY126" s="31"/>
      <c r="GZ126" s="31"/>
      <c r="HA126" s="31"/>
      <c r="HB126" s="31"/>
      <c r="HC126" s="31"/>
      <c r="HD126" s="31"/>
      <c r="HE126" s="31"/>
      <c r="HF126" s="31"/>
      <c r="HG126" s="31"/>
      <c r="HH126" s="31"/>
      <c r="HI126" s="31"/>
      <c r="HJ126" s="31"/>
      <c r="HK126" s="31"/>
      <c r="HL126" s="31"/>
      <c r="HM126" s="31"/>
      <c r="HN126" s="31"/>
      <c r="HO126" s="31"/>
      <c r="HP126" s="31"/>
      <c r="HQ126" s="31"/>
      <c r="HR126" s="31"/>
      <c r="HS126" s="31"/>
      <c r="HT126" s="31"/>
      <c r="HU126" s="31"/>
      <c r="HV126" s="31"/>
      <c r="HW126" s="31"/>
      <c r="HX126" s="31"/>
      <c r="HY126" s="31"/>
      <c r="HZ126" s="31"/>
      <c r="IA126" s="31"/>
      <c r="IB126" s="31"/>
      <c r="IC126" s="31"/>
      <c r="ID126" s="31"/>
      <c r="IE126" s="31"/>
      <c r="IF126" s="31"/>
      <c r="IG126" s="31"/>
      <c r="IH126" s="31"/>
      <c r="II126" s="31"/>
      <c r="IJ126" s="31"/>
      <c r="IK126" s="31"/>
      <c r="IL126" s="31"/>
      <c r="IM126" s="31"/>
      <c r="IN126" s="31"/>
      <c r="IO126" s="31"/>
      <c r="IP126" s="31"/>
      <c r="IQ126" s="31"/>
      <c r="IR126" s="31"/>
      <c r="IS126" s="31"/>
      <c r="IT126" s="31"/>
      <c r="IU126" s="31"/>
      <c r="IV126" s="31"/>
    </row>
    <row r="127" spans="1:256" x14ac:dyDescent="0.25">
      <c r="A127" s="59" t="s">
        <v>2465</v>
      </c>
      <c r="B127" s="54"/>
      <c r="C127" s="250">
        <v>11</v>
      </c>
      <c r="D127" s="54"/>
      <c r="E127" s="54"/>
      <c r="F127" s="54"/>
      <c r="G127" s="54"/>
      <c r="H127" s="54"/>
      <c r="I127" s="54"/>
      <c r="J127" s="54"/>
      <c r="K127" s="54"/>
      <c r="L127" s="61" t="s">
        <v>1795</v>
      </c>
      <c r="M127" s="238" t="s">
        <v>3269</v>
      </c>
      <c r="N127" s="31"/>
      <c r="O127" s="31"/>
      <c r="P127" s="31"/>
      <c r="Q127" s="31"/>
      <c r="R127" s="31"/>
      <c r="S127" s="31"/>
      <c r="T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c r="FJ127" s="31"/>
      <c r="FK127" s="31"/>
      <c r="FL127" s="31"/>
      <c r="FM127" s="31"/>
      <c r="FN127" s="31"/>
      <c r="FO127" s="31"/>
      <c r="FP127" s="31"/>
      <c r="FQ127" s="31"/>
      <c r="FR127" s="31"/>
      <c r="FS127" s="31"/>
      <c r="FT127" s="31"/>
      <c r="FU127" s="31"/>
      <c r="FV127" s="31"/>
      <c r="FW127" s="31"/>
      <c r="FX127" s="31"/>
      <c r="FY127" s="31"/>
      <c r="FZ127" s="31"/>
      <c r="GA127" s="31"/>
      <c r="GB127" s="31"/>
      <c r="GC127" s="31"/>
      <c r="GD127" s="31"/>
      <c r="GE127" s="31"/>
      <c r="GF127" s="31"/>
      <c r="GG127" s="31"/>
      <c r="GH127" s="31"/>
      <c r="GI127" s="31"/>
      <c r="GJ127" s="31"/>
      <c r="GK127" s="31"/>
      <c r="GL127" s="31"/>
      <c r="GM127" s="31"/>
      <c r="GN127" s="31"/>
      <c r="GO127" s="31"/>
      <c r="GP127" s="31"/>
      <c r="GQ127" s="31"/>
      <c r="GR127" s="31"/>
      <c r="GS127" s="31"/>
      <c r="GT127" s="31"/>
      <c r="GU127" s="31"/>
      <c r="GV127" s="31"/>
      <c r="GW127" s="31"/>
      <c r="GX127" s="31"/>
      <c r="GY127" s="31"/>
      <c r="GZ127" s="31"/>
      <c r="HA127" s="31"/>
      <c r="HB127" s="31"/>
      <c r="HC127" s="31"/>
      <c r="HD127" s="31"/>
      <c r="HE127" s="31"/>
      <c r="HF127" s="31"/>
      <c r="HG127" s="31"/>
      <c r="HH127" s="31"/>
      <c r="HI127" s="31"/>
      <c r="HJ127" s="31"/>
      <c r="HK127" s="31"/>
      <c r="HL127" s="31"/>
      <c r="HM127" s="31"/>
      <c r="HN127" s="31"/>
      <c r="HO127" s="31"/>
      <c r="HP127" s="31"/>
      <c r="HQ127" s="31"/>
      <c r="HR127" s="31"/>
      <c r="HS127" s="31"/>
      <c r="HT127" s="31"/>
      <c r="HU127" s="31"/>
      <c r="HV127" s="31"/>
      <c r="HW127" s="31"/>
      <c r="HX127" s="31"/>
      <c r="HY127" s="31"/>
      <c r="HZ127" s="31"/>
      <c r="IA127" s="31"/>
      <c r="IB127" s="31"/>
      <c r="IC127" s="31"/>
      <c r="ID127" s="31"/>
      <c r="IE127" s="31"/>
      <c r="IF127" s="31"/>
      <c r="IG127" s="31"/>
      <c r="IH127" s="31"/>
      <c r="II127" s="31"/>
      <c r="IJ127" s="31"/>
      <c r="IK127" s="31"/>
      <c r="IL127" s="31"/>
      <c r="IM127" s="31"/>
      <c r="IN127" s="31"/>
      <c r="IO127" s="31"/>
      <c r="IP127" s="31"/>
      <c r="IQ127" s="31"/>
      <c r="IR127" s="31"/>
      <c r="IS127" s="31"/>
      <c r="IT127" s="31"/>
      <c r="IU127" s="31"/>
      <c r="IV127" s="31"/>
    </row>
    <row r="128" spans="1:256" x14ac:dyDescent="0.25">
      <c r="A128" s="59" t="s">
        <v>1505</v>
      </c>
      <c r="B128" s="54"/>
      <c r="C128" s="250">
        <v>12</v>
      </c>
      <c r="D128" s="54"/>
      <c r="E128" s="54"/>
      <c r="F128" s="54"/>
      <c r="G128" s="54"/>
      <c r="H128" s="54"/>
      <c r="I128" s="54"/>
      <c r="J128" s="54"/>
      <c r="K128" s="54"/>
      <c r="L128" s="61" t="s">
        <v>1788</v>
      </c>
      <c r="M128" s="238" t="s">
        <v>3323</v>
      </c>
      <c r="N128" s="31"/>
      <c r="O128" s="31"/>
      <c r="P128" s="31"/>
      <c r="Q128" s="31"/>
      <c r="R128" s="31"/>
      <c r="S128" s="31"/>
      <c r="T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c r="FJ128" s="31"/>
      <c r="FK128" s="31"/>
      <c r="FL128" s="31"/>
      <c r="FM128" s="31"/>
      <c r="FN128" s="31"/>
      <c r="FO128" s="31"/>
      <c r="FP128" s="31"/>
      <c r="FQ128" s="31"/>
      <c r="FR128" s="31"/>
      <c r="FS128" s="31"/>
      <c r="FT128" s="31"/>
      <c r="FU128" s="31"/>
      <c r="FV128" s="31"/>
      <c r="FW128" s="31"/>
      <c r="FX128" s="31"/>
      <c r="FY128" s="31"/>
      <c r="FZ128" s="31"/>
      <c r="GA128" s="31"/>
      <c r="GB128" s="31"/>
      <c r="GC128" s="31"/>
      <c r="GD128" s="31"/>
      <c r="GE128" s="31"/>
      <c r="GF128" s="31"/>
      <c r="GG128" s="31"/>
      <c r="GH128" s="31"/>
      <c r="GI128" s="31"/>
      <c r="GJ128" s="31"/>
      <c r="GK128" s="31"/>
      <c r="GL128" s="31"/>
      <c r="GM128" s="31"/>
      <c r="GN128" s="31"/>
      <c r="GO128" s="31"/>
      <c r="GP128" s="31"/>
      <c r="GQ128" s="31"/>
      <c r="GR128" s="31"/>
      <c r="GS128" s="31"/>
      <c r="GT128" s="31"/>
      <c r="GU128" s="31"/>
      <c r="GV128" s="31"/>
      <c r="GW128" s="31"/>
      <c r="GX128" s="31"/>
      <c r="GY128" s="31"/>
      <c r="GZ128" s="31"/>
      <c r="HA128" s="31"/>
      <c r="HB128" s="31"/>
      <c r="HC128" s="31"/>
      <c r="HD128" s="31"/>
      <c r="HE128" s="31"/>
      <c r="HF128" s="31"/>
      <c r="HG128" s="31"/>
      <c r="HH128" s="31"/>
      <c r="HI128" s="31"/>
      <c r="HJ128" s="31"/>
      <c r="HK128" s="31"/>
      <c r="HL128" s="31"/>
      <c r="HM128" s="31"/>
      <c r="HN128" s="31"/>
      <c r="HO128" s="31"/>
      <c r="HP128" s="31"/>
      <c r="HQ128" s="31"/>
      <c r="HR128" s="31"/>
      <c r="HS128" s="31"/>
      <c r="HT128" s="31"/>
      <c r="HU128" s="31"/>
      <c r="HV128" s="31"/>
      <c r="HW128" s="31"/>
      <c r="HX128" s="31"/>
      <c r="HY128" s="31"/>
      <c r="HZ128" s="31"/>
      <c r="IA128" s="31"/>
      <c r="IB128" s="31"/>
      <c r="IC128" s="31"/>
      <c r="ID128" s="31"/>
      <c r="IE128" s="31"/>
      <c r="IF128" s="31"/>
      <c r="IG128" s="31"/>
      <c r="IH128" s="31"/>
      <c r="II128" s="31"/>
      <c r="IJ128" s="31"/>
      <c r="IK128" s="31"/>
      <c r="IL128" s="31"/>
      <c r="IM128" s="31"/>
      <c r="IN128" s="31"/>
      <c r="IO128" s="31"/>
      <c r="IP128" s="31"/>
      <c r="IQ128" s="31"/>
      <c r="IR128" s="31"/>
      <c r="IS128" s="31"/>
      <c r="IT128" s="31"/>
      <c r="IU128" s="31"/>
      <c r="IV128" s="31"/>
    </row>
    <row r="129" spans="1:256" x14ac:dyDescent="0.25">
      <c r="A129" s="59" t="s">
        <v>2551</v>
      </c>
      <c r="B129" s="54"/>
      <c r="C129" s="250">
        <v>13</v>
      </c>
      <c r="D129" s="54"/>
      <c r="E129" s="54"/>
      <c r="F129" s="54"/>
      <c r="G129" s="54"/>
      <c r="H129" s="54"/>
      <c r="I129" s="54"/>
      <c r="J129" s="54"/>
      <c r="K129" s="54"/>
      <c r="L129" s="61" t="s">
        <v>1789</v>
      </c>
      <c r="M129" s="238" t="s">
        <v>3324</v>
      </c>
      <c r="N129" s="31"/>
      <c r="O129" s="31"/>
      <c r="P129" s="31"/>
      <c r="Q129" s="31"/>
      <c r="R129" s="31"/>
      <c r="S129" s="31"/>
      <c r="T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31"/>
      <c r="HF129" s="31"/>
      <c r="HG129" s="31"/>
      <c r="HH129" s="31"/>
      <c r="HI129" s="31"/>
      <c r="HJ129" s="31"/>
      <c r="HK129" s="31"/>
      <c r="HL129" s="31"/>
      <c r="HM129" s="31"/>
      <c r="HN129" s="31"/>
      <c r="HO129" s="31"/>
      <c r="HP129" s="31"/>
      <c r="HQ129" s="31"/>
      <c r="HR129" s="31"/>
      <c r="HS129" s="31"/>
      <c r="HT129" s="31"/>
      <c r="HU129" s="31"/>
      <c r="HV129" s="31"/>
      <c r="HW129" s="31"/>
      <c r="HX129" s="31"/>
      <c r="HY129" s="31"/>
      <c r="HZ129" s="31"/>
      <c r="IA129" s="31"/>
      <c r="IB129" s="31"/>
      <c r="IC129" s="31"/>
      <c r="ID129" s="31"/>
      <c r="IE129" s="31"/>
      <c r="IF129" s="31"/>
      <c r="IG129" s="31"/>
      <c r="IH129" s="31"/>
      <c r="II129" s="31"/>
      <c r="IJ129" s="31"/>
      <c r="IK129" s="31"/>
      <c r="IL129" s="31"/>
      <c r="IM129" s="31"/>
      <c r="IN129" s="31"/>
      <c r="IO129" s="31"/>
      <c r="IP129" s="31"/>
      <c r="IQ129" s="31"/>
      <c r="IR129" s="31"/>
      <c r="IS129" s="31"/>
      <c r="IT129" s="31"/>
      <c r="IU129" s="31"/>
      <c r="IV129" s="31"/>
    </row>
    <row r="130" spans="1:256" x14ac:dyDescent="0.25">
      <c r="A130" s="7" t="s">
        <v>552</v>
      </c>
      <c r="B130" s="54"/>
      <c r="C130" s="251">
        <v>14</v>
      </c>
      <c r="D130" s="54"/>
      <c r="E130" s="54"/>
      <c r="F130" s="54"/>
      <c r="G130" s="54"/>
      <c r="H130" s="54"/>
      <c r="I130" s="54"/>
      <c r="J130" s="54"/>
      <c r="K130" s="54"/>
      <c r="L130" s="61" t="s">
        <v>1787</v>
      </c>
      <c r="M130" s="238" t="s">
        <v>3317</v>
      </c>
      <c r="N130" s="31"/>
      <c r="O130" s="31"/>
      <c r="P130" s="31"/>
      <c r="Q130" s="31"/>
      <c r="R130" s="31"/>
      <c r="S130" s="31"/>
      <c r="T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31"/>
      <c r="HF130" s="31"/>
      <c r="HG130" s="31"/>
      <c r="HH130" s="31"/>
      <c r="HI130" s="31"/>
      <c r="HJ130" s="31"/>
      <c r="HK130" s="31"/>
      <c r="HL130" s="31"/>
      <c r="HM130" s="31"/>
      <c r="HN130" s="31"/>
      <c r="HO130" s="31"/>
      <c r="HP130" s="31"/>
      <c r="HQ130" s="31"/>
      <c r="HR130" s="31"/>
      <c r="HS130" s="31"/>
      <c r="HT130" s="31"/>
      <c r="HU130" s="31"/>
      <c r="HV130" s="31"/>
      <c r="HW130" s="31"/>
      <c r="HX130" s="31"/>
      <c r="HY130" s="31"/>
      <c r="HZ130" s="31"/>
      <c r="IA130" s="31"/>
      <c r="IB130" s="31"/>
      <c r="IC130" s="31"/>
      <c r="ID130" s="31"/>
      <c r="IE130" s="31"/>
      <c r="IF130" s="31"/>
      <c r="IG130" s="31"/>
      <c r="IH130" s="31"/>
      <c r="II130" s="31"/>
      <c r="IJ130" s="31"/>
      <c r="IK130" s="31"/>
      <c r="IL130" s="31"/>
      <c r="IM130" s="31"/>
      <c r="IN130" s="31"/>
      <c r="IO130" s="31"/>
      <c r="IP130" s="31"/>
      <c r="IQ130" s="31"/>
      <c r="IR130" s="31"/>
      <c r="IS130" s="31"/>
      <c r="IT130" s="31"/>
      <c r="IU130" s="31"/>
      <c r="IV130" s="31"/>
    </row>
    <row r="131" spans="1:256" x14ac:dyDescent="0.25">
      <c r="A131" s="59" t="s">
        <v>143</v>
      </c>
      <c r="B131" s="54"/>
      <c r="C131" s="54"/>
      <c r="D131" s="54"/>
      <c r="E131" s="54"/>
      <c r="F131" s="54"/>
      <c r="G131" s="54"/>
      <c r="H131" s="54"/>
      <c r="I131" s="54"/>
      <c r="J131" s="54"/>
      <c r="K131" s="54"/>
      <c r="L131" s="61" t="s">
        <v>1786</v>
      </c>
      <c r="M131" s="238" t="s">
        <v>3325</v>
      </c>
      <c r="N131" s="31"/>
      <c r="O131" s="31"/>
      <c r="P131" s="31"/>
      <c r="Q131" s="31"/>
      <c r="R131" s="31"/>
      <c r="S131" s="31"/>
      <c r="T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c r="IS131" s="31"/>
      <c r="IT131" s="31"/>
      <c r="IU131" s="31"/>
      <c r="IV131" s="31"/>
    </row>
    <row r="132" spans="1:256" x14ac:dyDescent="0.25">
      <c r="A132" s="59" t="s">
        <v>1460</v>
      </c>
      <c r="B132" s="54"/>
      <c r="C132" s="54"/>
      <c r="D132" s="54"/>
      <c r="E132" s="54"/>
      <c r="F132" s="54"/>
      <c r="G132" s="54"/>
      <c r="H132" s="54"/>
      <c r="I132" s="54"/>
      <c r="J132" s="54"/>
      <c r="K132" s="54"/>
      <c r="L132" s="61" t="s">
        <v>1790</v>
      </c>
      <c r="M132" s="238" t="s">
        <v>3326</v>
      </c>
      <c r="N132" s="31"/>
      <c r="O132" s="31"/>
      <c r="P132" s="31"/>
      <c r="Q132" s="31"/>
      <c r="R132" s="31"/>
      <c r="S132" s="31"/>
      <c r="T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c r="GF132" s="31"/>
      <c r="GG132" s="31"/>
      <c r="GH132" s="31"/>
      <c r="GI132" s="31"/>
      <c r="GJ132" s="31"/>
      <c r="GK132" s="31"/>
      <c r="GL132" s="31"/>
      <c r="GM132" s="31"/>
      <c r="GN132" s="31"/>
      <c r="GO132" s="31"/>
      <c r="GP132" s="31"/>
      <c r="GQ132" s="31"/>
      <c r="GR132" s="31"/>
      <c r="GS132" s="31"/>
      <c r="GT132" s="31"/>
      <c r="GU132" s="31"/>
      <c r="GV132" s="31"/>
      <c r="GW132" s="31"/>
      <c r="GX132" s="31"/>
      <c r="GY132" s="31"/>
      <c r="GZ132" s="31"/>
      <c r="HA132" s="31"/>
      <c r="HB132" s="31"/>
      <c r="HC132" s="31"/>
      <c r="HD132" s="31"/>
      <c r="HE132" s="31"/>
      <c r="HF132" s="31"/>
      <c r="HG132" s="31"/>
      <c r="HH132" s="31"/>
      <c r="HI132" s="31"/>
      <c r="HJ132" s="31"/>
      <c r="HK132" s="31"/>
      <c r="HL132" s="31"/>
      <c r="HM132" s="31"/>
      <c r="HN132" s="31"/>
      <c r="HO132" s="31"/>
      <c r="HP132" s="31"/>
      <c r="HQ132" s="31"/>
      <c r="HR132" s="31"/>
      <c r="HS132" s="31"/>
      <c r="HT132" s="31"/>
      <c r="HU132" s="31"/>
      <c r="HV132" s="31"/>
      <c r="HW132" s="31"/>
      <c r="HX132" s="31"/>
      <c r="HY132" s="31"/>
      <c r="HZ132" s="31"/>
      <c r="IA132" s="31"/>
      <c r="IB132" s="31"/>
      <c r="IC132" s="31"/>
      <c r="ID132" s="31"/>
      <c r="IE132" s="31"/>
      <c r="IF132" s="31"/>
      <c r="IG132" s="31"/>
      <c r="IH132" s="31"/>
      <c r="II132" s="31"/>
      <c r="IJ132" s="31"/>
      <c r="IK132" s="31"/>
      <c r="IL132" s="31"/>
      <c r="IM132" s="31"/>
      <c r="IN132" s="31"/>
      <c r="IO132" s="31"/>
      <c r="IP132" s="31"/>
      <c r="IQ132" s="31"/>
      <c r="IR132" s="31"/>
      <c r="IS132" s="31"/>
      <c r="IT132" s="31"/>
      <c r="IU132" s="31"/>
      <c r="IV132" s="31"/>
    </row>
    <row r="133" spans="1:256" x14ac:dyDescent="0.25">
      <c r="A133" s="59" t="s">
        <v>2874</v>
      </c>
      <c r="B133" s="54"/>
      <c r="C133" s="54"/>
      <c r="D133" s="54"/>
      <c r="E133" s="54"/>
      <c r="F133" s="54"/>
      <c r="G133" s="54"/>
      <c r="H133" s="54"/>
      <c r="I133" s="54"/>
      <c r="J133" s="54"/>
      <c r="K133" s="54"/>
      <c r="L133" s="61" t="s">
        <v>1487</v>
      </c>
      <c r="M133" s="238" t="s">
        <v>3327</v>
      </c>
      <c r="N133" s="31"/>
      <c r="O133" s="31"/>
      <c r="P133" s="31"/>
      <c r="Q133" s="31"/>
      <c r="R133" s="31"/>
      <c r="S133" s="31"/>
      <c r="T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c r="GF133" s="31"/>
      <c r="GG133" s="31"/>
      <c r="GH133" s="31"/>
      <c r="GI133" s="31"/>
      <c r="GJ133" s="31"/>
      <c r="GK133" s="31"/>
      <c r="GL133" s="31"/>
      <c r="GM133" s="31"/>
      <c r="GN133" s="31"/>
      <c r="GO133" s="31"/>
      <c r="GP133" s="31"/>
      <c r="GQ133" s="31"/>
      <c r="GR133" s="31"/>
      <c r="GS133" s="31"/>
      <c r="GT133" s="31"/>
      <c r="GU133" s="31"/>
      <c r="GV133" s="31"/>
      <c r="GW133" s="31"/>
      <c r="GX133" s="31"/>
      <c r="GY133" s="31"/>
      <c r="GZ133" s="31"/>
      <c r="HA133" s="31"/>
      <c r="HB133" s="31"/>
      <c r="HC133" s="31"/>
      <c r="HD133" s="31"/>
      <c r="HE133" s="31"/>
      <c r="HF133" s="31"/>
      <c r="HG133" s="31"/>
      <c r="HH133" s="31"/>
      <c r="HI133" s="31"/>
      <c r="HJ133" s="31"/>
      <c r="HK133" s="31"/>
      <c r="HL133" s="31"/>
      <c r="HM133" s="31"/>
      <c r="HN133" s="31"/>
      <c r="HO133" s="31"/>
      <c r="HP133" s="31"/>
      <c r="HQ133" s="31"/>
      <c r="HR133" s="31"/>
      <c r="HS133" s="31"/>
      <c r="HT133" s="31"/>
      <c r="HU133" s="31"/>
      <c r="HV133" s="31"/>
      <c r="HW133" s="31"/>
      <c r="HX133" s="31"/>
      <c r="HY133" s="31"/>
      <c r="HZ133" s="31"/>
      <c r="IA133" s="31"/>
      <c r="IB133" s="31"/>
      <c r="IC133" s="31"/>
      <c r="ID133" s="31"/>
      <c r="IE133" s="31"/>
      <c r="IF133" s="31"/>
      <c r="IG133" s="31"/>
      <c r="IH133" s="31"/>
      <c r="II133" s="31"/>
      <c r="IJ133" s="31"/>
      <c r="IK133" s="31"/>
      <c r="IL133" s="31"/>
      <c r="IM133" s="31"/>
      <c r="IN133" s="31"/>
      <c r="IO133" s="31"/>
      <c r="IP133" s="31"/>
      <c r="IQ133" s="31"/>
      <c r="IR133" s="31"/>
      <c r="IS133" s="31"/>
      <c r="IT133" s="31"/>
      <c r="IU133" s="31"/>
      <c r="IV133" s="31"/>
    </row>
    <row r="134" spans="1:256" x14ac:dyDescent="0.25">
      <c r="A134" s="59" t="s">
        <v>1849</v>
      </c>
      <c r="B134" s="54"/>
      <c r="C134" s="54"/>
      <c r="D134" s="54"/>
      <c r="E134" s="54"/>
      <c r="F134" s="54"/>
      <c r="G134" s="54"/>
      <c r="H134" s="54"/>
      <c r="I134" s="54"/>
      <c r="J134" s="54"/>
      <c r="K134" s="54"/>
      <c r="L134" s="61" t="s">
        <v>1785</v>
      </c>
      <c r="M134" s="238" t="s">
        <v>878</v>
      </c>
      <c r="N134" s="31"/>
      <c r="O134" s="31"/>
      <c r="P134" s="31"/>
      <c r="Q134" s="31"/>
      <c r="R134" s="31"/>
      <c r="S134" s="31"/>
      <c r="T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E134" s="31"/>
      <c r="HF134" s="31"/>
      <c r="HG134" s="31"/>
      <c r="HH134" s="31"/>
      <c r="HI134" s="31"/>
      <c r="HJ134" s="31"/>
      <c r="HK134" s="31"/>
      <c r="HL134" s="31"/>
      <c r="HM134" s="31"/>
      <c r="HN134" s="31"/>
      <c r="HO134" s="31"/>
      <c r="HP134" s="31"/>
      <c r="HQ134" s="31"/>
      <c r="HR134" s="31"/>
      <c r="HS134" s="31"/>
      <c r="HT134" s="31"/>
      <c r="HU134" s="31"/>
      <c r="HV134" s="31"/>
      <c r="HW134" s="31"/>
      <c r="HX134" s="31"/>
      <c r="HY134" s="31"/>
      <c r="HZ134" s="31"/>
      <c r="IA134" s="31"/>
      <c r="IB134" s="31"/>
      <c r="IC134" s="31"/>
      <c r="ID134" s="31"/>
      <c r="IE134" s="31"/>
      <c r="IF134" s="31"/>
      <c r="IG134" s="31"/>
      <c r="IH134" s="31"/>
      <c r="II134" s="31"/>
      <c r="IJ134" s="31"/>
      <c r="IK134" s="31"/>
      <c r="IL134" s="31"/>
      <c r="IM134" s="31"/>
      <c r="IN134" s="31"/>
      <c r="IO134" s="31"/>
      <c r="IP134" s="31"/>
      <c r="IQ134" s="31"/>
      <c r="IR134" s="31"/>
      <c r="IS134" s="31"/>
      <c r="IT134" s="31"/>
      <c r="IU134" s="31"/>
      <c r="IV134" s="31"/>
    </row>
    <row r="135" spans="1:256" x14ac:dyDescent="0.25">
      <c r="A135" s="59" t="s">
        <v>1834</v>
      </c>
      <c r="B135" s="54"/>
      <c r="C135" s="54"/>
      <c r="D135" s="54"/>
      <c r="E135" s="54"/>
      <c r="F135" s="54"/>
      <c r="G135" s="54"/>
      <c r="H135" s="54"/>
      <c r="I135" s="54"/>
      <c r="J135" s="54"/>
      <c r="K135" s="54"/>
      <c r="L135" s="61" t="s">
        <v>1784</v>
      </c>
      <c r="M135" s="238" t="s">
        <v>3328</v>
      </c>
      <c r="N135" s="31"/>
      <c r="O135" s="31"/>
      <c r="P135" s="31"/>
      <c r="Q135" s="31"/>
      <c r="R135" s="31"/>
      <c r="S135" s="31"/>
      <c r="T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E135" s="31"/>
      <c r="HF135" s="31"/>
      <c r="HG135" s="31"/>
      <c r="HH135" s="31"/>
      <c r="HI135" s="31"/>
      <c r="HJ135" s="31"/>
      <c r="HK135" s="31"/>
      <c r="HL135" s="31"/>
      <c r="HM135" s="31"/>
      <c r="HN135" s="31"/>
      <c r="HO135" s="31"/>
      <c r="HP135" s="31"/>
      <c r="HQ135" s="31"/>
      <c r="HR135" s="31"/>
      <c r="HS135" s="31"/>
      <c r="HT135" s="31"/>
      <c r="HU135" s="31"/>
      <c r="HV135" s="31"/>
      <c r="HW135" s="31"/>
      <c r="HX135" s="31"/>
      <c r="HY135" s="31"/>
      <c r="HZ135" s="31"/>
      <c r="IA135" s="31"/>
      <c r="IB135" s="31"/>
      <c r="IC135" s="31"/>
      <c r="ID135" s="31"/>
      <c r="IE135" s="31"/>
      <c r="IF135" s="31"/>
      <c r="IG135" s="31"/>
      <c r="IH135" s="31"/>
      <c r="II135" s="31"/>
      <c r="IJ135" s="31"/>
      <c r="IK135" s="31"/>
      <c r="IL135" s="31"/>
      <c r="IM135" s="31"/>
      <c r="IN135" s="31"/>
      <c r="IO135" s="31"/>
      <c r="IP135" s="31"/>
      <c r="IQ135" s="31"/>
      <c r="IR135" s="31"/>
      <c r="IS135" s="31"/>
      <c r="IT135" s="31"/>
      <c r="IU135" s="31"/>
      <c r="IV135" s="31"/>
    </row>
    <row r="136" spans="1:256" x14ac:dyDescent="0.25">
      <c r="A136" s="59" t="s">
        <v>1811</v>
      </c>
      <c r="B136" s="54"/>
      <c r="C136" s="54"/>
      <c r="D136" s="54"/>
      <c r="E136" s="54"/>
      <c r="F136" s="54"/>
      <c r="G136" s="54"/>
      <c r="H136" s="54"/>
      <c r="I136" s="54"/>
      <c r="J136" s="54"/>
      <c r="K136" s="54"/>
      <c r="L136" s="61" t="s">
        <v>1492</v>
      </c>
      <c r="M136" s="238" t="s">
        <v>3329</v>
      </c>
      <c r="N136" s="31"/>
      <c r="O136" s="31"/>
      <c r="P136" s="31"/>
      <c r="Q136" s="31"/>
      <c r="R136" s="31"/>
      <c r="S136" s="31"/>
      <c r="T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E136" s="31"/>
      <c r="HF136" s="31"/>
      <c r="HG136" s="31"/>
      <c r="HH136" s="31"/>
      <c r="HI136" s="31"/>
      <c r="HJ136" s="31"/>
      <c r="HK136" s="31"/>
      <c r="HL136" s="31"/>
      <c r="HM136" s="31"/>
      <c r="HN136" s="31"/>
      <c r="HO136" s="31"/>
      <c r="HP136" s="31"/>
      <c r="HQ136" s="31"/>
      <c r="HR136" s="31"/>
      <c r="HS136" s="31"/>
      <c r="HT136" s="31"/>
      <c r="HU136" s="31"/>
      <c r="HV136" s="31"/>
      <c r="HW136" s="31"/>
      <c r="HX136" s="31"/>
      <c r="HY136" s="31"/>
      <c r="HZ136" s="31"/>
      <c r="IA136" s="31"/>
      <c r="IB136" s="31"/>
      <c r="IC136" s="31"/>
      <c r="ID136" s="31"/>
      <c r="IE136" s="31"/>
      <c r="IF136" s="31"/>
      <c r="IG136" s="31"/>
      <c r="IH136" s="31"/>
      <c r="II136" s="31"/>
      <c r="IJ136" s="31"/>
      <c r="IK136" s="31"/>
      <c r="IL136" s="31"/>
      <c r="IM136" s="31"/>
      <c r="IN136" s="31"/>
      <c r="IO136" s="31"/>
      <c r="IP136" s="31"/>
      <c r="IQ136" s="31"/>
      <c r="IR136" s="31"/>
      <c r="IS136" s="31"/>
      <c r="IT136" s="31"/>
      <c r="IU136" s="31"/>
      <c r="IV136" s="31"/>
    </row>
    <row r="137" spans="1:256" x14ac:dyDescent="0.25">
      <c r="A137" s="59" t="s">
        <v>1930</v>
      </c>
      <c r="B137" s="54"/>
      <c r="C137" s="54"/>
      <c r="D137" s="54"/>
      <c r="E137" s="54"/>
      <c r="F137" s="54"/>
      <c r="G137" s="54"/>
      <c r="H137" s="54"/>
      <c r="I137" s="54"/>
      <c r="J137" s="54"/>
      <c r="K137" s="54"/>
      <c r="L137" s="61" t="s">
        <v>1488</v>
      </c>
      <c r="M137" s="238" t="s">
        <v>3330</v>
      </c>
      <c r="N137" s="31"/>
      <c r="O137" s="31"/>
      <c r="P137" s="31"/>
      <c r="Q137" s="31"/>
      <c r="R137" s="31"/>
      <c r="S137" s="31"/>
      <c r="T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c r="FJ137" s="31"/>
      <c r="FK137" s="31"/>
      <c r="FL137" s="31"/>
      <c r="FM137" s="31"/>
      <c r="FN137" s="31"/>
      <c r="FO137" s="31"/>
      <c r="FP137" s="31"/>
      <c r="FQ137" s="31"/>
      <c r="FR137" s="31"/>
      <c r="FS137" s="31"/>
      <c r="FT137" s="31"/>
      <c r="FU137" s="31"/>
      <c r="FV137" s="31"/>
      <c r="FW137" s="31"/>
      <c r="FX137" s="31"/>
      <c r="FY137" s="31"/>
      <c r="FZ137" s="31"/>
      <c r="GA137" s="31"/>
      <c r="GB137" s="31"/>
      <c r="GC137" s="31"/>
      <c r="GD137" s="31"/>
      <c r="GE137" s="31"/>
      <c r="GF137" s="31"/>
      <c r="GG137" s="31"/>
      <c r="GH137" s="31"/>
      <c r="GI137" s="31"/>
      <c r="GJ137" s="31"/>
      <c r="GK137" s="31"/>
      <c r="GL137" s="31"/>
      <c r="GM137" s="31"/>
      <c r="GN137" s="31"/>
      <c r="GO137" s="31"/>
      <c r="GP137" s="31"/>
      <c r="GQ137" s="31"/>
      <c r="GR137" s="31"/>
      <c r="GS137" s="31"/>
      <c r="GT137" s="31"/>
      <c r="GU137" s="31"/>
      <c r="GV137" s="31"/>
      <c r="GW137" s="31"/>
      <c r="GX137" s="31"/>
      <c r="GY137" s="31"/>
      <c r="GZ137" s="31"/>
      <c r="HA137" s="31"/>
      <c r="HB137" s="31"/>
      <c r="HC137" s="31"/>
      <c r="HD137" s="31"/>
      <c r="HE137" s="31"/>
      <c r="HF137" s="31"/>
      <c r="HG137" s="31"/>
      <c r="HH137" s="31"/>
      <c r="HI137" s="31"/>
      <c r="HJ137" s="31"/>
      <c r="HK137" s="31"/>
      <c r="HL137" s="31"/>
      <c r="HM137" s="31"/>
      <c r="HN137" s="31"/>
      <c r="HO137" s="31"/>
      <c r="HP137" s="31"/>
      <c r="HQ137" s="31"/>
      <c r="HR137" s="31"/>
      <c r="HS137" s="31"/>
      <c r="HT137" s="31"/>
      <c r="HU137" s="31"/>
      <c r="HV137" s="31"/>
      <c r="HW137" s="31"/>
      <c r="HX137" s="31"/>
      <c r="HY137" s="31"/>
      <c r="HZ137" s="31"/>
      <c r="IA137" s="31"/>
      <c r="IB137" s="31"/>
      <c r="IC137" s="31"/>
      <c r="ID137" s="31"/>
      <c r="IE137" s="31"/>
      <c r="IF137" s="31"/>
      <c r="IG137" s="31"/>
      <c r="IH137" s="31"/>
      <c r="II137" s="31"/>
      <c r="IJ137" s="31"/>
      <c r="IK137" s="31"/>
      <c r="IL137" s="31"/>
      <c r="IM137" s="31"/>
      <c r="IN137" s="31"/>
      <c r="IO137" s="31"/>
      <c r="IP137" s="31"/>
      <c r="IQ137" s="31"/>
      <c r="IR137" s="31"/>
      <c r="IS137" s="31"/>
      <c r="IT137" s="31"/>
      <c r="IU137" s="31"/>
      <c r="IV137" s="31"/>
    </row>
    <row r="138" spans="1:256" x14ac:dyDescent="0.25">
      <c r="A138" s="59" t="s">
        <v>1910</v>
      </c>
      <c r="B138" s="54"/>
      <c r="C138" s="54"/>
      <c r="D138" s="54"/>
      <c r="E138" s="54"/>
      <c r="F138" s="54"/>
      <c r="G138" s="54"/>
      <c r="H138" s="54"/>
      <c r="I138" s="54"/>
      <c r="J138" s="54"/>
      <c r="K138" s="54"/>
      <c r="L138" s="61" t="s">
        <v>1484</v>
      </c>
      <c r="M138" s="238" t="s">
        <v>1956</v>
      </c>
      <c r="N138" s="31"/>
      <c r="O138" s="31"/>
      <c r="P138" s="31"/>
      <c r="Q138" s="31"/>
      <c r="R138" s="31"/>
      <c r="S138" s="31"/>
      <c r="T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E138" s="31"/>
      <c r="HF138" s="31"/>
      <c r="HG138" s="31"/>
      <c r="HH138" s="31"/>
      <c r="HI138" s="31"/>
      <c r="HJ138" s="31"/>
      <c r="HK138" s="31"/>
      <c r="HL138" s="31"/>
      <c r="HM138" s="31"/>
      <c r="HN138" s="31"/>
      <c r="HO138" s="31"/>
      <c r="HP138" s="31"/>
      <c r="HQ138" s="31"/>
      <c r="HR138" s="31"/>
      <c r="HS138" s="31"/>
      <c r="HT138" s="31"/>
      <c r="HU138" s="31"/>
      <c r="HV138" s="31"/>
      <c r="HW138" s="31"/>
      <c r="HX138" s="31"/>
      <c r="HY138" s="31"/>
      <c r="HZ138" s="31"/>
      <c r="IA138" s="31"/>
      <c r="IB138" s="31"/>
      <c r="IC138" s="31"/>
      <c r="ID138" s="31"/>
      <c r="IE138" s="31"/>
      <c r="IF138" s="31"/>
      <c r="IG138" s="31"/>
      <c r="IH138" s="31"/>
      <c r="II138" s="31"/>
      <c r="IJ138" s="31"/>
      <c r="IK138" s="31"/>
      <c r="IL138" s="31"/>
      <c r="IM138" s="31"/>
      <c r="IN138" s="31"/>
      <c r="IO138" s="31"/>
      <c r="IP138" s="31"/>
      <c r="IQ138" s="31"/>
      <c r="IR138" s="31"/>
      <c r="IS138" s="31"/>
      <c r="IT138" s="31"/>
      <c r="IU138" s="31"/>
      <c r="IV138" s="31"/>
    </row>
    <row r="139" spans="1:256" x14ac:dyDescent="0.25">
      <c r="A139" s="59" t="s">
        <v>1961</v>
      </c>
      <c r="B139" s="54"/>
      <c r="C139" s="54"/>
      <c r="D139" s="54"/>
      <c r="E139" s="54"/>
      <c r="F139" s="54"/>
      <c r="G139" s="54"/>
      <c r="H139" s="54"/>
      <c r="I139" s="54"/>
      <c r="J139" s="54"/>
      <c r="K139" s="54"/>
      <c r="L139" s="61" t="s">
        <v>1486</v>
      </c>
      <c r="M139" s="238" t="s">
        <v>1772</v>
      </c>
      <c r="N139" s="31"/>
      <c r="O139" s="31"/>
      <c r="P139" s="31"/>
      <c r="Q139" s="31"/>
      <c r="R139" s="31"/>
      <c r="S139" s="31"/>
      <c r="T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E139" s="31"/>
      <c r="HF139" s="31"/>
      <c r="HG139" s="31"/>
      <c r="HH139" s="31"/>
      <c r="HI139" s="31"/>
      <c r="HJ139" s="31"/>
      <c r="HK139" s="31"/>
      <c r="HL139" s="31"/>
      <c r="HM139" s="31"/>
      <c r="HN139" s="31"/>
      <c r="HO139" s="31"/>
      <c r="HP139" s="31"/>
      <c r="HQ139" s="31"/>
      <c r="HR139" s="31"/>
      <c r="HS139" s="31"/>
      <c r="HT139" s="31"/>
      <c r="HU139" s="31"/>
      <c r="HV139" s="31"/>
      <c r="HW139" s="31"/>
      <c r="HX139" s="31"/>
      <c r="HY139" s="31"/>
      <c r="HZ139" s="31"/>
      <c r="IA139" s="31"/>
      <c r="IB139" s="31"/>
      <c r="IC139" s="31"/>
      <c r="ID139" s="31"/>
      <c r="IE139" s="31"/>
      <c r="IF139" s="31"/>
      <c r="IG139" s="31"/>
      <c r="IH139" s="31"/>
      <c r="II139" s="31"/>
      <c r="IJ139" s="31"/>
      <c r="IK139" s="31"/>
      <c r="IL139" s="31"/>
      <c r="IM139" s="31"/>
      <c r="IN139" s="31"/>
      <c r="IO139" s="31"/>
      <c r="IP139" s="31"/>
      <c r="IQ139" s="31"/>
      <c r="IR139" s="31"/>
      <c r="IS139" s="31"/>
      <c r="IT139" s="31"/>
      <c r="IU139" s="31"/>
      <c r="IV139" s="31"/>
    </row>
    <row r="140" spans="1:256" ht="13.8" thickBot="1" x14ac:dyDescent="0.3">
      <c r="A140" s="59" t="s">
        <v>3155</v>
      </c>
      <c r="B140" s="54"/>
      <c r="C140" s="54"/>
      <c r="D140" s="54"/>
      <c r="E140" s="54"/>
      <c r="F140" s="54"/>
      <c r="G140" s="54"/>
      <c r="H140" s="54"/>
      <c r="I140" s="54"/>
      <c r="J140" s="54"/>
      <c r="K140" s="54"/>
      <c r="L140" s="64" t="s">
        <v>1489</v>
      </c>
      <c r="M140" s="238" t="s">
        <v>1774</v>
      </c>
      <c r="N140" s="31"/>
      <c r="O140" s="31"/>
      <c r="P140" s="31"/>
      <c r="Q140" s="31"/>
      <c r="R140" s="31"/>
      <c r="S140" s="31"/>
      <c r="T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E140" s="31"/>
      <c r="HF140" s="31"/>
      <c r="HG140" s="31"/>
      <c r="HH140" s="31"/>
      <c r="HI140" s="31"/>
      <c r="HJ140" s="31"/>
      <c r="HK140" s="31"/>
      <c r="HL140" s="31"/>
      <c r="HM140" s="31"/>
      <c r="HN140" s="31"/>
      <c r="HO140" s="31"/>
      <c r="HP140" s="31"/>
      <c r="HQ140" s="31"/>
      <c r="HR140" s="31"/>
      <c r="HS140" s="31"/>
      <c r="HT140" s="31"/>
      <c r="HU140" s="31"/>
      <c r="HV140" s="31"/>
      <c r="HW140" s="31"/>
      <c r="HX140" s="31"/>
      <c r="HY140" s="31"/>
      <c r="HZ140" s="31"/>
      <c r="IA140" s="31"/>
      <c r="IB140" s="31"/>
      <c r="IC140" s="31"/>
      <c r="ID140" s="31"/>
      <c r="IE140" s="31"/>
      <c r="IF140" s="31"/>
      <c r="IG140" s="31"/>
      <c r="IH140" s="31"/>
      <c r="II140" s="31"/>
      <c r="IJ140" s="31"/>
      <c r="IK140" s="31"/>
      <c r="IL140" s="31"/>
      <c r="IM140" s="31"/>
      <c r="IN140" s="31"/>
      <c r="IO140" s="31"/>
      <c r="IP140" s="31"/>
      <c r="IQ140" s="31"/>
      <c r="IR140" s="31"/>
      <c r="IS140" s="31"/>
      <c r="IT140" s="31"/>
      <c r="IU140" s="31"/>
      <c r="IV140" s="31"/>
    </row>
    <row r="141" spans="1:256" x14ac:dyDescent="0.25">
      <c r="A141" s="59" t="s">
        <v>129</v>
      </c>
      <c r="B141" s="54"/>
      <c r="C141" s="54"/>
      <c r="D141" s="54"/>
      <c r="E141" s="54"/>
      <c r="F141" s="54"/>
      <c r="G141" s="54"/>
      <c r="H141" s="54"/>
      <c r="I141" s="54"/>
      <c r="J141" s="54"/>
      <c r="K141" s="54"/>
      <c r="L141" s="54"/>
      <c r="M141" s="238" t="s">
        <v>3331</v>
      </c>
      <c r="N141" s="31"/>
      <c r="O141" s="31"/>
      <c r="P141" s="31"/>
      <c r="Q141" s="31"/>
      <c r="R141" s="31"/>
      <c r="S141" s="31"/>
      <c r="T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E141" s="31"/>
      <c r="HF141" s="31"/>
      <c r="HG141" s="31"/>
      <c r="HH141" s="31"/>
      <c r="HI141" s="31"/>
      <c r="HJ141" s="31"/>
      <c r="HK141" s="31"/>
      <c r="HL141" s="31"/>
      <c r="HM141" s="31"/>
      <c r="HN141" s="31"/>
      <c r="HO141" s="31"/>
      <c r="HP141" s="31"/>
      <c r="HQ141" s="31"/>
      <c r="HR141" s="31"/>
      <c r="HS141" s="31"/>
      <c r="HT141" s="31"/>
      <c r="HU141" s="31"/>
      <c r="HV141" s="31"/>
      <c r="HW141" s="31"/>
      <c r="HX141" s="31"/>
      <c r="HY141" s="31"/>
      <c r="HZ141" s="31"/>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row>
    <row r="142" spans="1:256" x14ac:dyDescent="0.25">
      <c r="A142" s="59" t="s">
        <v>2024</v>
      </c>
      <c r="B142" s="54"/>
      <c r="C142" s="54"/>
      <c r="D142" s="54"/>
      <c r="E142" s="54"/>
      <c r="F142" s="54"/>
      <c r="G142" s="54"/>
      <c r="H142" s="54"/>
      <c r="I142" s="54"/>
      <c r="J142" s="54"/>
      <c r="K142" s="54"/>
      <c r="L142" s="54"/>
      <c r="M142" s="240" t="s">
        <v>3332</v>
      </c>
      <c r="N142" s="31"/>
      <c r="O142" s="31"/>
      <c r="P142" s="31"/>
      <c r="Q142" s="31"/>
      <c r="R142" s="31"/>
      <c r="S142" s="31"/>
      <c r="T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c r="FJ142" s="31"/>
      <c r="FK142" s="31"/>
      <c r="FL142" s="31"/>
      <c r="FM142" s="31"/>
      <c r="FN142" s="31"/>
      <c r="FO142" s="31"/>
      <c r="FP142" s="31"/>
      <c r="FQ142" s="31"/>
      <c r="FR142" s="31"/>
      <c r="FS142" s="31"/>
      <c r="FT142" s="31"/>
      <c r="FU142" s="31"/>
      <c r="FV142" s="31"/>
      <c r="FW142" s="31"/>
      <c r="FX142" s="31"/>
      <c r="FY142" s="31"/>
      <c r="FZ142" s="31"/>
      <c r="GA142" s="31"/>
      <c r="GB142" s="31"/>
      <c r="GC142" s="31"/>
      <c r="GD142" s="31"/>
      <c r="GE142" s="31"/>
      <c r="GF142" s="31"/>
      <c r="GG142" s="31"/>
      <c r="GH142" s="31"/>
      <c r="GI142" s="31"/>
      <c r="GJ142" s="31"/>
      <c r="GK142" s="31"/>
      <c r="GL142" s="31"/>
      <c r="GM142" s="31"/>
      <c r="GN142" s="31"/>
      <c r="GO142" s="31"/>
      <c r="GP142" s="31"/>
      <c r="GQ142" s="31"/>
      <c r="GR142" s="31"/>
      <c r="GS142" s="31"/>
      <c r="GT142" s="31"/>
      <c r="GU142" s="31"/>
      <c r="GV142" s="31"/>
      <c r="GW142" s="31"/>
      <c r="GX142" s="31"/>
      <c r="GY142" s="31"/>
      <c r="GZ142" s="31"/>
      <c r="HA142" s="31"/>
      <c r="HB142" s="31"/>
      <c r="HC142" s="31"/>
      <c r="HD142" s="31"/>
      <c r="HE142" s="31"/>
      <c r="HF142" s="31"/>
      <c r="HG142" s="31"/>
      <c r="HH142" s="31"/>
      <c r="HI142" s="31"/>
      <c r="HJ142" s="31"/>
      <c r="HK142" s="31"/>
      <c r="HL142" s="31"/>
      <c r="HM142" s="31"/>
      <c r="HN142" s="31"/>
      <c r="HO142" s="31"/>
      <c r="HP142" s="31"/>
      <c r="HQ142" s="31"/>
      <c r="HR142" s="31"/>
      <c r="HS142" s="31"/>
      <c r="HT142" s="31"/>
      <c r="HU142" s="31"/>
      <c r="HV142" s="31"/>
      <c r="HW142" s="31"/>
      <c r="HX142" s="31"/>
      <c r="HY142" s="31"/>
      <c r="HZ142" s="31"/>
      <c r="IA142" s="31"/>
      <c r="IB142" s="31"/>
      <c r="IC142" s="31"/>
      <c r="ID142" s="31"/>
      <c r="IE142" s="31"/>
      <c r="IF142" s="31"/>
      <c r="IG142" s="31"/>
      <c r="IH142" s="31"/>
      <c r="II142" s="31"/>
      <c r="IJ142" s="31"/>
      <c r="IK142" s="31"/>
      <c r="IL142" s="31"/>
      <c r="IM142" s="31"/>
      <c r="IN142" s="31"/>
      <c r="IO142" s="31"/>
      <c r="IP142" s="31"/>
      <c r="IQ142" s="31"/>
      <c r="IR142" s="31"/>
      <c r="IS142" s="31"/>
      <c r="IT142" s="31"/>
      <c r="IU142" s="31"/>
      <c r="IV142" s="31"/>
    </row>
    <row r="143" spans="1:256" x14ac:dyDescent="0.25">
      <c r="A143" s="59" t="s">
        <v>242</v>
      </c>
      <c r="B143" s="54"/>
      <c r="C143" s="54"/>
      <c r="D143" s="54"/>
      <c r="E143" s="54"/>
      <c r="F143" s="54"/>
      <c r="G143" s="54"/>
      <c r="H143" s="54"/>
      <c r="I143" s="54"/>
      <c r="J143" s="54"/>
      <c r="K143" s="54"/>
      <c r="L143" s="54"/>
      <c r="N143" s="31"/>
      <c r="O143" s="31"/>
      <c r="P143" s="31"/>
      <c r="Q143" s="31"/>
      <c r="R143" s="31"/>
      <c r="S143" s="31"/>
      <c r="T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c r="FJ143" s="31"/>
      <c r="FK143" s="31"/>
      <c r="FL143" s="31"/>
      <c r="FM143" s="31"/>
      <c r="FN143" s="31"/>
      <c r="FO143" s="31"/>
      <c r="FP143" s="31"/>
      <c r="FQ143" s="31"/>
      <c r="FR143" s="31"/>
      <c r="FS143" s="31"/>
      <c r="FT143" s="31"/>
      <c r="FU143" s="31"/>
      <c r="FV143" s="31"/>
      <c r="FW143" s="31"/>
      <c r="FX143" s="31"/>
      <c r="FY143" s="31"/>
      <c r="FZ143" s="31"/>
      <c r="GA143" s="31"/>
      <c r="GB143" s="31"/>
      <c r="GC143" s="31"/>
      <c r="GD143" s="31"/>
      <c r="GE143" s="31"/>
      <c r="GF143" s="31"/>
      <c r="GG143" s="31"/>
      <c r="GH143" s="31"/>
      <c r="GI143" s="31"/>
      <c r="GJ143" s="31"/>
      <c r="GK143" s="31"/>
      <c r="GL143" s="31"/>
      <c r="GM143" s="31"/>
      <c r="GN143" s="31"/>
      <c r="GO143" s="31"/>
      <c r="GP143" s="31"/>
      <c r="GQ143" s="31"/>
      <c r="GR143" s="31"/>
      <c r="GS143" s="31"/>
      <c r="GT143" s="31"/>
      <c r="GU143" s="31"/>
      <c r="GV143" s="31"/>
      <c r="GW143" s="31"/>
      <c r="GX143" s="31"/>
      <c r="GY143" s="31"/>
      <c r="GZ143" s="31"/>
      <c r="HA143" s="31"/>
      <c r="HB143" s="31"/>
      <c r="HC143" s="31"/>
      <c r="HD143" s="31"/>
      <c r="HE143" s="31"/>
      <c r="HF143" s="31"/>
      <c r="HG143" s="31"/>
      <c r="HH143" s="31"/>
      <c r="HI143" s="31"/>
      <c r="HJ143" s="31"/>
      <c r="HK143" s="31"/>
      <c r="HL143" s="31"/>
      <c r="HM143" s="31"/>
      <c r="HN143" s="31"/>
      <c r="HO143" s="31"/>
      <c r="HP143" s="31"/>
      <c r="HQ143" s="31"/>
      <c r="HR143" s="31"/>
      <c r="HS143" s="31"/>
      <c r="HT143" s="31"/>
      <c r="HU143" s="31"/>
      <c r="HV143" s="31"/>
      <c r="HW143" s="31"/>
      <c r="HX143" s="31"/>
      <c r="HY143" s="31"/>
      <c r="HZ143" s="31"/>
      <c r="IA143" s="31"/>
      <c r="IB143" s="31"/>
      <c r="IC143" s="31"/>
      <c r="ID143" s="31"/>
      <c r="IE143" s="31"/>
      <c r="IF143" s="31"/>
      <c r="IG143" s="31"/>
      <c r="IH143" s="31"/>
      <c r="II143" s="31"/>
      <c r="IJ143" s="31"/>
      <c r="IK143" s="31"/>
      <c r="IL143" s="31"/>
      <c r="IM143" s="31"/>
      <c r="IN143" s="31"/>
      <c r="IO143" s="31"/>
      <c r="IP143" s="31"/>
      <c r="IQ143" s="31"/>
      <c r="IR143" s="31"/>
      <c r="IS143" s="31"/>
      <c r="IT143" s="31"/>
      <c r="IU143" s="31"/>
      <c r="IV143" s="31"/>
    </row>
    <row r="144" spans="1:256" x14ac:dyDescent="0.25">
      <c r="A144" s="59" t="s">
        <v>1459</v>
      </c>
      <c r="B144" s="54"/>
      <c r="C144" s="54"/>
      <c r="D144" s="54"/>
      <c r="E144" s="54"/>
      <c r="F144" s="54"/>
      <c r="G144" s="54"/>
      <c r="H144" s="54"/>
      <c r="I144" s="54"/>
      <c r="J144" s="54"/>
      <c r="K144" s="54"/>
      <c r="L144" s="54"/>
      <c r="N144" s="31"/>
      <c r="O144" s="31"/>
      <c r="P144" s="31"/>
      <c r="Q144" s="31"/>
      <c r="R144" s="31"/>
      <c r="S144" s="31"/>
      <c r="T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c r="FJ144" s="31"/>
      <c r="FK144" s="31"/>
      <c r="FL144" s="31"/>
      <c r="FM144" s="31"/>
      <c r="FN144" s="31"/>
      <c r="FO144" s="31"/>
      <c r="FP144" s="31"/>
      <c r="FQ144" s="31"/>
      <c r="FR144" s="31"/>
      <c r="FS144" s="31"/>
      <c r="FT144" s="31"/>
      <c r="FU144" s="31"/>
      <c r="FV144" s="31"/>
      <c r="FW144" s="31"/>
      <c r="FX144" s="31"/>
      <c r="FY144" s="31"/>
      <c r="FZ144" s="31"/>
      <c r="GA144" s="31"/>
      <c r="GB144" s="31"/>
      <c r="GC144" s="31"/>
      <c r="GD144" s="31"/>
      <c r="GE144" s="31"/>
      <c r="GF144" s="31"/>
      <c r="GG144" s="31"/>
      <c r="GH144" s="31"/>
      <c r="GI144" s="31"/>
      <c r="GJ144" s="31"/>
      <c r="GK144" s="31"/>
      <c r="GL144" s="31"/>
      <c r="GM144" s="31"/>
      <c r="GN144" s="31"/>
      <c r="GO144" s="31"/>
      <c r="GP144" s="31"/>
      <c r="GQ144" s="31"/>
      <c r="GR144" s="31"/>
      <c r="GS144" s="31"/>
      <c r="GT144" s="31"/>
      <c r="GU144" s="31"/>
      <c r="GV144" s="31"/>
      <c r="GW144" s="31"/>
      <c r="GX144" s="31"/>
      <c r="GY144" s="31"/>
      <c r="GZ144" s="31"/>
      <c r="HA144" s="31"/>
      <c r="HB144" s="31"/>
      <c r="HC144" s="31"/>
      <c r="HD144" s="31"/>
      <c r="HE144" s="31"/>
      <c r="HF144" s="31"/>
      <c r="HG144" s="31"/>
      <c r="HH144" s="31"/>
      <c r="HI144" s="31"/>
      <c r="HJ144" s="31"/>
      <c r="HK144" s="31"/>
      <c r="HL144" s="31"/>
      <c r="HM144" s="31"/>
      <c r="HN144" s="31"/>
      <c r="HO144" s="31"/>
      <c r="HP144" s="31"/>
      <c r="HQ144" s="31"/>
      <c r="HR144" s="31"/>
      <c r="HS144" s="31"/>
      <c r="HT144" s="31"/>
      <c r="HU144" s="31"/>
      <c r="HV144" s="31"/>
      <c r="HW144" s="31"/>
      <c r="HX144" s="31"/>
      <c r="HY144" s="31"/>
      <c r="HZ144" s="31"/>
      <c r="IA144" s="31"/>
      <c r="IB144" s="31"/>
      <c r="IC144" s="31"/>
      <c r="ID144" s="31"/>
      <c r="IE144" s="31"/>
      <c r="IF144" s="31"/>
      <c r="IG144" s="31"/>
      <c r="IH144" s="31"/>
      <c r="II144" s="31"/>
      <c r="IJ144" s="31"/>
      <c r="IK144" s="31"/>
      <c r="IL144" s="31"/>
      <c r="IM144" s="31"/>
      <c r="IN144" s="31"/>
      <c r="IO144" s="31"/>
      <c r="IP144" s="31"/>
      <c r="IQ144" s="31"/>
      <c r="IR144" s="31"/>
      <c r="IS144" s="31"/>
      <c r="IT144" s="31"/>
      <c r="IU144" s="31"/>
      <c r="IV144" s="31"/>
    </row>
    <row r="145" spans="1:256" x14ac:dyDescent="0.25">
      <c r="A145" s="59" t="s">
        <v>3267</v>
      </c>
      <c r="B145" s="54"/>
      <c r="C145" s="54"/>
      <c r="D145" s="54"/>
      <c r="E145" s="54"/>
      <c r="F145" s="54"/>
      <c r="G145" s="54"/>
      <c r="H145" s="54"/>
      <c r="I145" s="54"/>
      <c r="J145" s="54"/>
      <c r="K145" s="54"/>
      <c r="L145" s="54"/>
      <c r="N145" s="31"/>
      <c r="O145" s="31"/>
      <c r="P145" s="31"/>
      <c r="Q145" s="31"/>
      <c r="R145" s="31"/>
      <c r="S145" s="31"/>
      <c r="T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c r="FJ145" s="31"/>
      <c r="FK145" s="31"/>
      <c r="FL145" s="31"/>
      <c r="FM145" s="31"/>
      <c r="FN145" s="31"/>
      <c r="FO145" s="31"/>
      <c r="FP145" s="31"/>
      <c r="FQ145" s="31"/>
      <c r="FR145" s="31"/>
      <c r="FS145" s="31"/>
      <c r="FT145" s="31"/>
      <c r="FU145" s="31"/>
      <c r="FV145" s="31"/>
      <c r="FW145" s="31"/>
      <c r="FX145" s="31"/>
      <c r="FY145" s="31"/>
      <c r="FZ145" s="31"/>
      <c r="GA145" s="31"/>
      <c r="GB145" s="31"/>
      <c r="GC145" s="31"/>
      <c r="GD145" s="31"/>
      <c r="GE145" s="31"/>
      <c r="GF145" s="31"/>
      <c r="GG145" s="31"/>
      <c r="GH145" s="31"/>
      <c r="GI145" s="31"/>
      <c r="GJ145" s="31"/>
      <c r="GK145" s="31"/>
      <c r="GL145" s="31"/>
      <c r="GM145" s="31"/>
      <c r="GN145" s="31"/>
      <c r="GO145" s="31"/>
      <c r="GP145" s="31"/>
      <c r="GQ145" s="31"/>
      <c r="GR145" s="31"/>
      <c r="GS145" s="31"/>
      <c r="GT145" s="31"/>
      <c r="GU145" s="31"/>
      <c r="GV145" s="31"/>
      <c r="GW145" s="31"/>
      <c r="GX145" s="31"/>
      <c r="GY145" s="31"/>
      <c r="GZ145" s="31"/>
      <c r="HA145" s="31"/>
      <c r="HB145" s="31"/>
      <c r="HC145" s="31"/>
      <c r="HD145" s="31"/>
      <c r="HE145" s="31"/>
      <c r="HF145" s="31"/>
      <c r="HG145" s="31"/>
      <c r="HH145" s="31"/>
      <c r="HI145" s="31"/>
      <c r="HJ145" s="31"/>
      <c r="HK145" s="31"/>
      <c r="HL145" s="31"/>
      <c r="HM145" s="31"/>
      <c r="HN145" s="31"/>
      <c r="HO145" s="31"/>
      <c r="HP145" s="31"/>
      <c r="HQ145" s="31"/>
      <c r="HR145" s="31"/>
      <c r="HS145" s="31"/>
      <c r="HT145" s="31"/>
      <c r="HU145" s="31"/>
      <c r="HV145" s="31"/>
      <c r="HW145" s="31"/>
      <c r="HX145" s="31"/>
      <c r="HY145" s="31"/>
      <c r="HZ145" s="31"/>
      <c r="IA145" s="31"/>
      <c r="IB145" s="31"/>
      <c r="IC145" s="31"/>
      <c r="ID145" s="31"/>
      <c r="IE145" s="31"/>
      <c r="IF145" s="31"/>
      <c r="IG145" s="31"/>
      <c r="IH145" s="31"/>
      <c r="II145" s="31"/>
      <c r="IJ145" s="31"/>
      <c r="IK145" s="31"/>
      <c r="IL145" s="31"/>
      <c r="IM145" s="31"/>
      <c r="IN145" s="31"/>
      <c r="IO145" s="31"/>
      <c r="IP145" s="31"/>
      <c r="IQ145" s="31"/>
      <c r="IR145" s="31"/>
      <c r="IS145" s="31"/>
      <c r="IT145" s="31"/>
      <c r="IU145" s="31"/>
      <c r="IV145" s="31"/>
    </row>
    <row r="146" spans="1:256" x14ac:dyDescent="0.25">
      <c r="A146" s="59" t="s">
        <v>3106</v>
      </c>
      <c r="B146" s="54"/>
      <c r="C146" s="54"/>
      <c r="D146" s="54"/>
      <c r="E146" s="54"/>
      <c r="F146" s="54"/>
      <c r="G146" s="54"/>
      <c r="H146" s="54"/>
      <c r="I146" s="54"/>
      <c r="J146" s="54"/>
      <c r="K146" s="54"/>
      <c r="L146" s="54"/>
      <c r="N146" s="31"/>
      <c r="O146" s="31"/>
      <c r="P146" s="31"/>
      <c r="Q146" s="31"/>
      <c r="R146" s="31"/>
      <c r="S146" s="31"/>
      <c r="T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c r="FJ146" s="31"/>
      <c r="FK146" s="31"/>
      <c r="FL146" s="31"/>
      <c r="FM146" s="31"/>
      <c r="FN146" s="31"/>
      <c r="FO146" s="31"/>
      <c r="FP146" s="31"/>
      <c r="FQ146" s="31"/>
      <c r="FR146" s="31"/>
      <c r="FS146" s="31"/>
      <c r="FT146" s="31"/>
      <c r="FU146" s="31"/>
      <c r="FV146" s="31"/>
      <c r="FW146" s="31"/>
      <c r="FX146" s="31"/>
      <c r="FY146" s="31"/>
      <c r="FZ146" s="31"/>
      <c r="GA146" s="31"/>
      <c r="GB146" s="31"/>
      <c r="GC146" s="31"/>
      <c r="GD146" s="31"/>
      <c r="GE146" s="31"/>
      <c r="GF146" s="31"/>
      <c r="GG146" s="31"/>
      <c r="GH146" s="31"/>
      <c r="GI146" s="31"/>
      <c r="GJ146" s="31"/>
      <c r="GK146" s="31"/>
      <c r="GL146" s="31"/>
      <c r="GM146" s="31"/>
      <c r="GN146" s="31"/>
      <c r="GO146" s="31"/>
      <c r="GP146" s="31"/>
      <c r="GQ146" s="31"/>
      <c r="GR146" s="31"/>
      <c r="GS146" s="31"/>
      <c r="GT146" s="31"/>
      <c r="GU146" s="31"/>
      <c r="GV146" s="31"/>
      <c r="GW146" s="31"/>
      <c r="GX146" s="31"/>
      <c r="GY146" s="31"/>
      <c r="GZ146" s="31"/>
      <c r="HA146" s="31"/>
      <c r="HB146" s="31"/>
      <c r="HC146" s="31"/>
      <c r="HD146" s="31"/>
      <c r="HE146" s="31"/>
      <c r="HF146" s="31"/>
      <c r="HG146" s="31"/>
      <c r="HH146" s="31"/>
      <c r="HI146" s="31"/>
      <c r="HJ146" s="31"/>
      <c r="HK146" s="31"/>
      <c r="HL146" s="31"/>
      <c r="HM146" s="31"/>
      <c r="HN146" s="31"/>
      <c r="HO146" s="31"/>
      <c r="HP146" s="31"/>
      <c r="HQ146" s="31"/>
      <c r="HR146" s="31"/>
      <c r="HS146" s="31"/>
      <c r="HT146" s="31"/>
      <c r="HU146" s="31"/>
      <c r="HV146" s="31"/>
      <c r="HW146" s="31"/>
      <c r="HX146" s="31"/>
      <c r="HY146" s="31"/>
      <c r="HZ146" s="31"/>
      <c r="IA146" s="31"/>
      <c r="IB146" s="31"/>
      <c r="IC146" s="31"/>
      <c r="ID146" s="31"/>
      <c r="IE146" s="31"/>
      <c r="IF146" s="31"/>
      <c r="IG146" s="31"/>
      <c r="IH146" s="31"/>
      <c r="II146" s="31"/>
      <c r="IJ146" s="31"/>
      <c r="IK146" s="31"/>
      <c r="IL146" s="31"/>
      <c r="IM146" s="31"/>
      <c r="IN146" s="31"/>
      <c r="IO146" s="31"/>
      <c r="IP146" s="31"/>
      <c r="IQ146" s="31"/>
      <c r="IR146" s="31"/>
      <c r="IS146" s="31"/>
      <c r="IT146" s="31"/>
      <c r="IU146" s="31"/>
      <c r="IV146" s="31"/>
    </row>
    <row r="147" spans="1:256" x14ac:dyDescent="0.25">
      <c r="A147" s="59" t="s">
        <v>1497</v>
      </c>
      <c r="B147" s="54"/>
      <c r="C147" s="54"/>
      <c r="D147" s="54"/>
      <c r="E147" s="54"/>
      <c r="F147" s="54"/>
      <c r="G147" s="54"/>
      <c r="H147" s="54"/>
      <c r="I147" s="54"/>
      <c r="J147" s="54"/>
      <c r="K147" s="54"/>
      <c r="L147" s="54"/>
      <c r="N147" s="31"/>
      <c r="O147" s="31"/>
      <c r="P147" s="31"/>
      <c r="Q147" s="31"/>
      <c r="R147" s="31"/>
      <c r="S147" s="31"/>
      <c r="T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c r="FJ147" s="31"/>
      <c r="FK147" s="31"/>
      <c r="FL147" s="31"/>
      <c r="FM147" s="31"/>
      <c r="FN147" s="31"/>
      <c r="FO147" s="31"/>
      <c r="FP147" s="31"/>
      <c r="FQ147" s="31"/>
      <c r="FR147" s="31"/>
      <c r="FS147" s="31"/>
      <c r="FT147" s="31"/>
      <c r="FU147" s="31"/>
      <c r="FV147" s="31"/>
      <c r="FW147" s="31"/>
      <c r="FX147" s="31"/>
      <c r="FY147" s="31"/>
      <c r="FZ147" s="31"/>
      <c r="GA147" s="31"/>
      <c r="GB147" s="31"/>
      <c r="GC147" s="31"/>
      <c r="GD147" s="31"/>
      <c r="GE147" s="31"/>
      <c r="GF147" s="31"/>
      <c r="GG147" s="31"/>
      <c r="GH147" s="31"/>
      <c r="GI147" s="31"/>
      <c r="GJ147" s="31"/>
      <c r="GK147" s="31"/>
      <c r="GL147" s="31"/>
      <c r="GM147" s="31"/>
      <c r="GN147" s="31"/>
      <c r="GO147" s="31"/>
      <c r="GP147" s="31"/>
      <c r="GQ147" s="31"/>
      <c r="GR147" s="31"/>
      <c r="GS147" s="31"/>
      <c r="GT147" s="31"/>
      <c r="GU147" s="31"/>
      <c r="GV147" s="31"/>
      <c r="GW147" s="31"/>
      <c r="GX147" s="31"/>
      <c r="GY147" s="31"/>
      <c r="GZ147" s="31"/>
      <c r="HA147" s="31"/>
      <c r="HB147" s="31"/>
      <c r="HC147" s="31"/>
      <c r="HD147" s="31"/>
      <c r="HE147" s="31"/>
      <c r="HF147" s="31"/>
      <c r="HG147" s="31"/>
      <c r="HH147" s="31"/>
      <c r="HI147" s="31"/>
      <c r="HJ147" s="31"/>
      <c r="HK147" s="31"/>
      <c r="HL147" s="31"/>
      <c r="HM147" s="31"/>
      <c r="HN147" s="31"/>
      <c r="HO147" s="31"/>
      <c r="HP147" s="31"/>
      <c r="HQ147" s="31"/>
      <c r="HR147" s="31"/>
      <c r="HS147" s="31"/>
      <c r="HT147" s="31"/>
      <c r="HU147" s="31"/>
      <c r="HV147" s="31"/>
      <c r="HW147" s="31"/>
      <c r="HX147" s="31"/>
      <c r="HY147" s="31"/>
      <c r="HZ147" s="31"/>
      <c r="IA147" s="31"/>
      <c r="IB147" s="31"/>
      <c r="IC147" s="31"/>
      <c r="ID147" s="31"/>
      <c r="IE147" s="31"/>
      <c r="IF147" s="31"/>
      <c r="IG147" s="31"/>
      <c r="IH147" s="31"/>
      <c r="II147" s="31"/>
      <c r="IJ147" s="31"/>
      <c r="IK147" s="31"/>
      <c r="IL147" s="31"/>
      <c r="IM147" s="31"/>
      <c r="IN147" s="31"/>
      <c r="IO147" s="31"/>
      <c r="IP147" s="31"/>
      <c r="IQ147" s="31"/>
      <c r="IR147" s="31"/>
      <c r="IS147" s="31"/>
      <c r="IT147" s="31"/>
      <c r="IU147" s="31"/>
      <c r="IV147" s="31"/>
    </row>
    <row r="148" spans="1:256" x14ac:dyDescent="0.25">
      <c r="A148" s="59" t="s">
        <v>1769</v>
      </c>
      <c r="B148" s="54"/>
      <c r="C148" s="54"/>
      <c r="D148" s="54"/>
      <c r="E148" s="54"/>
      <c r="F148" s="54"/>
      <c r="G148" s="54"/>
      <c r="H148" s="54"/>
      <c r="I148" s="54"/>
      <c r="J148" s="54"/>
      <c r="K148" s="54"/>
      <c r="L148" s="54"/>
      <c r="N148" s="31"/>
      <c r="O148" s="31"/>
      <c r="P148" s="31"/>
      <c r="Q148" s="31"/>
      <c r="R148" s="31"/>
      <c r="S148" s="31"/>
      <c r="T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c r="GF148" s="31"/>
      <c r="GG148" s="31"/>
      <c r="GH148" s="31"/>
      <c r="GI148" s="31"/>
      <c r="GJ148" s="31"/>
      <c r="GK148" s="31"/>
      <c r="GL148" s="31"/>
      <c r="GM148" s="31"/>
      <c r="GN148" s="31"/>
      <c r="GO148" s="31"/>
      <c r="GP148" s="31"/>
      <c r="GQ148" s="31"/>
      <c r="GR148" s="31"/>
      <c r="GS148" s="31"/>
      <c r="GT148" s="31"/>
      <c r="GU148" s="31"/>
      <c r="GV148" s="31"/>
      <c r="GW148" s="31"/>
      <c r="GX148" s="31"/>
      <c r="GY148" s="31"/>
      <c r="GZ148" s="31"/>
      <c r="HA148" s="31"/>
      <c r="HB148" s="31"/>
      <c r="HC148" s="31"/>
      <c r="HD148" s="31"/>
      <c r="HE148" s="31"/>
      <c r="HF148" s="31"/>
      <c r="HG148" s="31"/>
      <c r="HH148" s="31"/>
      <c r="HI148" s="31"/>
      <c r="HJ148" s="31"/>
      <c r="HK148" s="31"/>
      <c r="HL148" s="31"/>
      <c r="HM148" s="31"/>
      <c r="HN148" s="31"/>
      <c r="HO148" s="31"/>
      <c r="HP148" s="31"/>
      <c r="HQ148" s="31"/>
      <c r="HR148" s="31"/>
      <c r="HS148" s="31"/>
      <c r="HT148" s="31"/>
      <c r="HU148" s="31"/>
      <c r="HV148" s="31"/>
      <c r="HW148" s="31"/>
      <c r="HX148" s="31"/>
      <c r="HY148" s="31"/>
      <c r="HZ148" s="31"/>
      <c r="IA148" s="31"/>
      <c r="IB148" s="31"/>
      <c r="IC148" s="31"/>
      <c r="ID148" s="31"/>
      <c r="IE148" s="31"/>
      <c r="IF148" s="31"/>
      <c r="IG148" s="31"/>
      <c r="IH148" s="31"/>
      <c r="II148" s="31"/>
      <c r="IJ148" s="31"/>
      <c r="IK148" s="31"/>
      <c r="IL148" s="31"/>
      <c r="IM148" s="31"/>
      <c r="IN148" s="31"/>
      <c r="IO148" s="31"/>
      <c r="IP148" s="31"/>
      <c r="IQ148" s="31"/>
      <c r="IR148" s="31"/>
      <c r="IS148" s="31"/>
      <c r="IT148" s="31"/>
      <c r="IU148" s="31"/>
      <c r="IV148" s="31"/>
    </row>
    <row r="149" spans="1:256" x14ac:dyDescent="0.25">
      <c r="A149" s="59" t="s">
        <v>2879</v>
      </c>
      <c r="B149" s="54"/>
      <c r="C149" s="54"/>
      <c r="D149" s="54"/>
      <c r="E149" s="54"/>
      <c r="F149" s="54"/>
      <c r="G149" s="54"/>
      <c r="H149" s="54"/>
      <c r="I149" s="54"/>
      <c r="J149" s="54"/>
      <c r="K149" s="54"/>
      <c r="L149" s="54"/>
      <c r="N149" s="31"/>
      <c r="O149" s="31"/>
      <c r="P149" s="31"/>
      <c r="Q149" s="31"/>
      <c r="R149" s="31"/>
      <c r="S149" s="31"/>
      <c r="T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c r="FJ149" s="31"/>
      <c r="FK149" s="31"/>
      <c r="FL149" s="31"/>
      <c r="FM149" s="31"/>
      <c r="FN149" s="31"/>
      <c r="FO149" s="31"/>
      <c r="FP149" s="31"/>
      <c r="FQ149" s="31"/>
      <c r="FR149" s="31"/>
      <c r="FS149" s="31"/>
      <c r="FT149" s="31"/>
      <c r="FU149" s="31"/>
      <c r="FV149" s="31"/>
      <c r="FW149" s="31"/>
      <c r="FX149" s="31"/>
      <c r="FY149" s="31"/>
      <c r="FZ149" s="31"/>
      <c r="GA149" s="31"/>
      <c r="GB149" s="31"/>
      <c r="GC149" s="31"/>
      <c r="GD149" s="31"/>
      <c r="GE149" s="31"/>
      <c r="GF149" s="31"/>
      <c r="GG149" s="31"/>
      <c r="GH149" s="31"/>
      <c r="GI149" s="31"/>
      <c r="GJ149" s="31"/>
      <c r="GK149" s="31"/>
      <c r="GL149" s="31"/>
      <c r="GM149" s="31"/>
      <c r="GN149" s="31"/>
      <c r="GO149" s="31"/>
      <c r="GP149" s="31"/>
      <c r="GQ149" s="31"/>
      <c r="GR149" s="31"/>
      <c r="GS149" s="31"/>
      <c r="GT149" s="31"/>
      <c r="GU149" s="31"/>
      <c r="GV149" s="31"/>
      <c r="GW149" s="31"/>
      <c r="GX149" s="31"/>
      <c r="GY149" s="31"/>
      <c r="GZ149" s="31"/>
      <c r="HA149" s="31"/>
      <c r="HB149" s="31"/>
      <c r="HC149" s="31"/>
      <c r="HD149" s="31"/>
      <c r="HE149" s="31"/>
      <c r="HF149" s="31"/>
      <c r="HG149" s="31"/>
      <c r="HH149" s="31"/>
      <c r="HI149" s="31"/>
      <c r="HJ149" s="31"/>
      <c r="HK149" s="31"/>
      <c r="HL149" s="31"/>
      <c r="HM149" s="31"/>
      <c r="HN149" s="31"/>
      <c r="HO149" s="31"/>
      <c r="HP149" s="31"/>
      <c r="HQ149" s="31"/>
      <c r="HR149" s="31"/>
      <c r="HS149" s="31"/>
      <c r="HT149" s="31"/>
      <c r="HU149" s="31"/>
      <c r="HV149" s="31"/>
      <c r="HW149" s="31"/>
      <c r="HX149" s="31"/>
      <c r="HY149" s="31"/>
      <c r="HZ149" s="31"/>
      <c r="IA149" s="31"/>
      <c r="IB149" s="31"/>
      <c r="IC149" s="31"/>
      <c r="ID149" s="31"/>
      <c r="IE149" s="31"/>
      <c r="IF149" s="31"/>
      <c r="IG149" s="31"/>
      <c r="IH149" s="31"/>
      <c r="II149" s="31"/>
      <c r="IJ149" s="31"/>
      <c r="IK149" s="31"/>
      <c r="IL149" s="31"/>
      <c r="IM149" s="31"/>
      <c r="IN149" s="31"/>
      <c r="IO149" s="31"/>
      <c r="IP149" s="31"/>
      <c r="IQ149" s="31"/>
      <c r="IR149" s="31"/>
      <c r="IS149" s="31"/>
      <c r="IT149" s="31"/>
      <c r="IU149" s="31"/>
      <c r="IV149" s="31"/>
    </row>
    <row r="150" spans="1:256" x14ac:dyDescent="0.25">
      <c r="A150" s="59" t="s">
        <v>1797</v>
      </c>
      <c r="B150" s="54"/>
      <c r="C150" s="54"/>
      <c r="D150" s="54"/>
      <c r="E150" s="54"/>
      <c r="F150" s="54"/>
      <c r="G150" s="54"/>
      <c r="H150" s="54"/>
      <c r="I150" s="54"/>
      <c r="J150" s="54"/>
      <c r="K150" s="54"/>
      <c r="L150" s="54"/>
      <c r="N150" s="31"/>
      <c r="O150" s="31"/>
      <c r="P150" s="31"/>
      <c r="Q150" s="31"/>
      <c r="R150" s="31"/>
      <c r="S150" s="31"/>
      <c r="T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c r="FJ150" s="31"/>
      <c r="FK150" s="31"/>
      <c r="FL150" s="31"/>
      <c r="FM150" s="31"/>
      <c r="FN150" s="31"/>
      <c r="FO150" s="31"/>
      <c r="FP150" s="31"/>
      <c r="FQ150" s="31"/>
      <c r="FR150" s="31"/>
      <c r="FS150" s="31"/>
      <c r="FT150" s="31"/>
      <c r="FU150" s="31"/>
      <c r="FV150" s="31"/>
      <c r="FW150" s="31"/>
      <c r="FX150" s="31"/>
      <c r="FY150" s="31"/>
      <c r="FZ150" s="31"/>
      <c r="GA150" s="31"/>
      <c r="GB150" s="31"/>
      <c r="GC150" s="31"/>
      <c r="GD150" s="31"/>
      <c r="GE150" s="31"/>
      <c r="GF150" s="31"/>
      <c r="GG150" s="31"/>
      <c r="GH150" s="31"/>
      <c r="GI150" s="31"/>
      <c r="GJ150" s="31"/>
      <c r="GK150" s="31"/>
      <c r="GL150" s="31"/>
      <c r="GM150" s="31"/>
      <c r="GN150" s="31"/>
      <c r="GO150" s="31"/>
      <c r="GP150" s="31"/>
      <c r="GQ150" s="31"/>
      <c r="GR150" s="31"/>
      <c r="GS150" s="31"/>
      <c r="GT150" s="31"/>
      <c r="GU150" s="31"/>
      <c r="GV150" s="31"/>
      <c r="GW150" s="31"/>
      <c r="GX150" s="31"/>
      <c r="GY150" s="31"/>
      <c r="GZ150" s="31"/>
      <c r="HA150" s="31"/>
      <c r="HB150" s="31"/>
      <c r="HC150" s="31"/>
      <c r="HD150" s="31"/>
      <c r="HE150" s="31"/>
      <c r="HF150" s="31"/>
      <c r="HG150" s="31"/>
      <c r="HH150" s="31"/>
      <c r="HI150" s="31"/>
      <c r="HJ150" s="31"/>
      <c r="HK150" s="31"/>
      <c r="HL150" s="31"/>
      <c r="HM150" s="31"/>
      <c r="HN150" s="31"/>
      <c r="HO150" s="31"/>
      <c r="HP150" s="31"/>
      <c r="HQ150" s="31"/>
      <c r="HR150" s="31"/>
      <c r="HS150" s="31"/>
      <c r="HT150" s="31"/>
      <c r="HU150" s="31"/>
      <c r="HV150" s="31"/>
      <c r="HW150" s="31"/>
      <c r="HX150" s="31"/>
      <c r="HY150" s="31"/>
      <c r="HZ150" s="31"/>
      <c r="IA150" s="31"/>
      <c r="IB150" s="31"/>
      <c r="IC150" s="31"/>
      <c r="ID150" s="31"/>
      <c r="IE150" s="31"/>
      <c r="IF150" s="31"/>
      <c r="IG150" s="31"/>
      <c r="IH150" s="31"/>
      <c r="II150" s="31"/>
      <c r="IJ150" s="31"/>
      <c r="IK150" s="31"/>
      <c r="IL150" s="31"/>
      <c r="IM150" s="31"/>
      <c r="IN150" s="31"/>
      <c r="IO150" s="31"/>
      <c r="IP150" s="31"/>
      <c r="IQ150" s="31"/>
      <c r="IR150" s="31"/>
      <c r="IS150" s="31"/>
      <c r="IT150" s="31"/>
      <c r="IU150" s="31"/>
      <c r="IV150" s="31"/>
    </row>
    <row r="151" spans="1:256" x14ac:dyDescent="0.25">
      <c r="A151" s="59" t="s">
        <v>2857</v>
      </c>
      <c r="B151" s="54"/>
      <c r="C151" s="54"/>
      <c r="D151" s="54"/>
      <c r="E151" s="54"/>
      <c r="F151" s="54"/>
      <c r="G151" s="54"/>
      <c r="H151" s="54"/>
      <c r="I151" s="54"/>
      <c r="J151" s="54"/>
      <c r="K151" s="54"/>
      <c r="L151" s="54"/>
      <c r="N151" s="31"/>
      <c r="O151" s="31"/>
      <c r="P151" s="31"/>
      <c r="Q151" s="31"/>
      <c r="R151" s="31"/>
      <c r="S151" s="31"/>
      <c r="T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c r="FJ151" s="31"/>
      <c r="FK151" s="31"/>
      <c r="FL151" s="31"/>
      <c r="FM151" s="31"/>
      <c r="FN151" s="31"/>
      <c r="FO151" s="31"/>
      <c r="FP151" s="31"/>
      <c r="FQ151" s="31"/>
      <c r="FR151" s="31"/>
      <c r="FS151" s="31"/>
      <c r="FT151" s="31"/>
      <c r="FU151" s="31"/>
      <c r="FV151" s="31"/>
      <c r="FW151" s="31"/>
      <c r="FX151" s="31"/>
      <c r="FY151" s="31"/>
      <c r="FZ151" s="31"/>
      <c r="GA151" s="31"/>
      <c r="GB151" s="31"/>
      <c r="GC151" s="31"/>
      <c r="GD151" s="31"/>
      <c r="GE151" s="31"/>
      <c r="GF151" s="31"/>
      <c r="GG151" s="31"/>
      <c r="GH151" s="31"/>
      <c r="GI151" s="31"/>
      <c r="GJ151" s="31"/>
      <c r="GK151" s="31"/>
      <c r="GL151" s="31"/>
      <c r="GM151" s="31"/>
      <c r="GN151" s="31"/>
      <c r="GO151" s="31"/>
      <c r="GP151" s="31"/>
      <c r="GQ151" s="31"/>
      <c r="GR151" s="31"/>
      <c r="GS151" s="31"/>
      <c r="GT151" s="31"/>
      <c r="GU151" s="31"/>
      <c r="GV151" s="31"/>
      <c r="GW151" s="31"/>
      <c r="GX151" s="31"/>
      <c r="GY151" s="31"/>
      <c r="GZ151" s="31"/>
      <c r="HA151" s="31"/>
      <c r="HB151" s="31"/>
      <c r="HC151" s="31"/>
      <c r="HD151" s="31"/>
      <c r="HE151" s="31"/>
      <c r="HF151" s="31"/>
      <c r="HG151" s="31"/>
      <c r="HH151" s="31"/>
      <c r="HI151" s="31"/>
      <c r="HJ151" s="31"/>
      <c r="HK151" s="31"/>
      <c r="HL151" s="31"/>
      <c r="HM151" s="31"/>
      <c r="HN151" s="31"/>
      <c r="HO151" s="31"/>
      <c r="HP151" s="31"/>
      <c r="HQ151" s="31"/>
      <c r="HR151" s="31"/>
      <c r="HS151" s="31"/>
      <c r="HT151" s="31"/>
      <c r="HU151" s="31"/>
      <c r="HV151" s="31"/>
      <c r="HW151" s="31"/>
      <c r="HX151" s="31"/>
      <c r="HY151" s="31"/>
      <c r="HZ151" s="31"/>
      <c r="IA151" s="31"/>
      <c r="IB151" s="31"/>
      <c r="IC151" s="31"/>
      <c r="ID151" s="31"/>
      <c r="IE151" s="31"/>
      <c r="IF151" s="31"/>
      <c r="IG151" s="31"/>
      <c r="IH151" s="31"/>
      <c r="II151" s="31"/>
      <c r="IJ151" s="31"/>
      <c r="IK151" s="31"/>
      <c r="IL151" s="31"/>
      <c r="IM151" s="31"/>
      <c r="IN151" s="31"/>
      <c r="IO151" s="31"/>
      <c r="IP151" s="31"/>
      <c r="IQ151" s="31"/>
      <c r="IR151" s="31"/>
      <c r="IS151" s="31"/>
      <c r="IT151" s="31"/>
      <c r="IU151" s="31"/>
      <c r="IV151" s="31"/>
    </row>
    <row r="152" spans="1:256" x14ac:dyDescent="0.25">
      <c r="A152" s="59" t="s">
        <v>2855</v>
      </c>
      <c r="B152" s="54"/>
      <c r="C152" s="54"/>
      <c r="D152" s="54"/>
      <c r="E152" s="54"/>
      <c r="F152" s="54"/>
      <c r="G152" s="54"/>
      <c r="H152" s="54"/>
      <c r="I152" s="54"/>
      <c r="J152" s="54"/>
      <c r="K152" s="54"/>
      <c r="L152" s="54"/>
      <c r="N152" s="31"/>
      <c r="O152" s="31"/>
      <c r="P152" s="31"/>
      <c r="Q152" s="31"/>
      <c r="R152" s="31"/>
      <c r="S152" s="31"/>
      <c r="T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59" t="s">
        <v>2823</v>
      </c>
      <c r="B153" s="54"/>
      <c r="C153" s="54"/>
      <c r="D153" s="54"/>
      <c r="E153" s="54"/>
      <c r="F153" s="54"/>
      <c r="G153" s="54"/>
      <c r="H153" s="54"/>
      <c r="I153" s="54"/>
      <c r="J153" s="54"/>
      <c r="K153" s="54"/>
      <c r="L153" s="54"/>
      <c r="N153" s="31"/>
      <c r="O153" s="31"/>
      <c r="P153" s="31"/>
      <c r="Q153" s="31"/>
      <c r="R153" s="31"/>
      <c r="S153" s="31"/>
      <c r="T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31"/>
      <c r="GZ153" s="31"/>
      <c r="HA153" s="31"/>
      <c r="HB153" s="31"/>
      <c r="HC153" s="31"/>
      <c r="HD153" s="31"/>
      <c r="HE153" s="31"/>
      <c r="HF153" s="31"/>
      <c r="HG153" s="31"/>
      <c r="HH153" s="31"/>
      <c r="HI153" s="31"/>
      <c r="HJ153" s="31"/>
      <c r="HK153" s="31"/>
      <c r="HL153" s="31"/>
      <c r="HM153" s="31"/>
      <c r="HN153" s="31"/>
      <c r="HO153" s="31"/>
      <c r="HP153" s="31"/>
      <c r="HQ153" s="31"/>
      <c r="HR153" s="31"/>
      <c r="HS153" s="31"/>
      <c r="HT153" s="31"/>
      <c r="HU153" s="31"/>
      <c r="HV153" s="31"/>
      <c r="HW153" s="31"/>
      <c r="HX153" s="31"/>
      <c r="HY153" s="31"/>
      <c r="HZ153" s="31"/>
      <c r="IA153" s="31"/>
      <c r="IB153" s="31"/>
      <c r="IC153" s="31"/>
      <c r="ID153" s="31"/>
      <c r="IE153" s="31"/>
      <c r="IF153" s="31"/>
      <c r="IG153" s="31"/>
      <c r="IH153" s="31"/>
      <c r="II153" s="31"/>
      <c r="IJ153" s="31"/>
      <c r="IK153" s="31"/>
      <c r="IL153" s="31"/>
      <c r="IM153" s="31"/>
      <c r="IN153" s="31"/>
      <c r="IO153" s="31"/>
      <c r="IP153" s="31"/>
      <c r="IQ153" s="31"/>
      <c r="IR153" s="31"/>
      <c r="IS153" s="31"/>
      <c r="IT153" s="31"/>
      <c r="IU153" s="31"/>
      <c r="IV153" s="31"/>
    </row>
    <row r="154" spans="1:256" x14ac:dyDescent="0.25">
      <c r="A154" s="59" t="s">
        <v>2627</v>
      </c>
      <c r="B154" s="54"/>
      <c r="C154" s="54"/>
      <c r="D154" s="54"/>
      <c r="E154" s="54"/>
      <c r="F154" s="54"/>
      <c r="G154" s="54"/>
      <c r="H154" s="54"/>
      <c r="I154" s="54"/>
      <c r="J154" s="54"/>
      <c r="K154" s="54"/>
      <c r="L154" s="54"/>
      <c r="M154" s="31"/>
      <c r="N154" s="31"/>
      <c r="O154" s="31"/>
      <c r="P154" s="31"/>
      <c r="Q154" s="31"/>
      <c r="R154" s="31"/>
      <c r="S154" s="31"/>
      <c r="T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x14ac:dyDescent="0.25">
      <c r="A155" s="59" t="s">
        <v>2626</v>
      </c>
      <c r="B155" s="54"/>
      <c r="C155" s="54"/>
      <c r="D155" s="54"/>
      <c r="E155" s="54"/>
      <c r="F155" s="54"/>
      <c r="G155" s="54"/>
      <c r="H155" s="54"/>
      <c r="I155" s="54"/>
      <c r="J155" s="54"/>
      <c r="K155" s="54"/>
      <c r="L155" s="54"/>
      <c r="M155" s="31"/>
      <c r="N155" s="31"/>
      <c r="O155" s="31"/>
      <c r="P155" s="31"/>
      <c r="Q155" s="31"/>
      <c r="R155" s="31"/>
      <c r="S155" s="31"/>
      <c r="T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31"/>
      <c r="GZ155" s="31"/>
      <c r="HA155" s="31"/>
      <c r="HB155" s="31"/>
      <c r="HC155" s="31"/>
      <c r="HD155" s="31"/>
      <c r="HE155" s="31"/>
      <c r="HF155" s="31"/>
      <c r="HG155" s="31"/>
      <c r="HH155" s="31"/>
      <c r="HI155" s="31"/>
      <c r="HJ155" s="31"/>
      <c r="HK155" s="31"/>
      <c r="HL155" s="31"/>
      <c r="HM155" s="31"/>
      <c r="HN155" s="31"/>
      <c r="HO155" s="31"/>
      <c r="HP155" s="31"/>
      <c r="HQ155" s="31"/>
      <c r="HR155" s="31"/>
      <c r="HS155" s="31"/>
      <c r="HT155" s="31"/>
      <c r="HU155" s="31"/>
      <c r="HV155" s="31"/>
      <c r="HW155" s="31"/>
      <c r="HX155" s="31"/>
      <c r="HY155" s="31"/>
      <c r="HZ155" s="31"/>
      <c r="IA155" s="31"/>
      <c r="IB155" s="31"/>
      <c r="IC155" s="31"/>
      <c r="ID155" s="31"/>
      <c r="IE155" s="31"/>
      <c r="IF155" s="31"/>
      <c r="IG155" s="31"/>
      <c r="IH155" s="31"/>
      <c r="II155" s="31"/>
      <c r="IJ155" s="31"/>
      <c r="IK155" s="31"/>
      <c r="IL155" s="31"/>
      <c r="IM155" s="31"/>
      <c r="IN155" s="31"/>
      <c r="IO155" s="31"/>
      <c r="IP155" s="31"/>
      <c r="IQ155" s="31"/>
      <c r="IR155" s="31"/>
      <c r="IS155" s="31"/>
      <c r="IT155" s="31"/>
      <c r="IU155" s="31"/>
      <c r="IV155" s="31"/>
    </row>
    <row r="156" spans="1:256" x14ac:dyDescent="0.25">
      <c r="A156" s="59" t="s">
        <v>2586</v>
      </c>
      <c r="B156" s="54"/>
      <c r="C156" s="54"/>
      <c r="D156" s="54"/>
      <c r="E156" s="54"/>
      <c r="F156" s="54"/>
      <c r="G156" s="54"/>
      <c r="H156" s="54"/>
      <c r="I156" s="54"/>
      <c r="J156" s="54"/>
      <c r="K156" s="54"/>
      <c r="L156" s="54"/>
      <c r="M156" s="31"/>
      <c r="N156" s="31"/>
      <c r="O156" s="31"/>
      <c r="P156" s="31"/>
      <c r="Q156" s="31"/>
      <c r="R156" s="31"/>
      <c r="S156" s="31"/>
      <c r="T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c r="FY156" s="31"/>
      <c r="FZ156" s="31"/>
      <c r="GA156" s="31"/>
      <c r="GB156" s="31"/>
      <c r="GC156" s="31"/>
      <c r="GD156" s="31"/>
      <c r="GE156" s="31"/>
      <c r="GF156" s="31"/>
      <c r="GG156" s="31"/>
      <c r="GH156" s="31"/>
      <c r="GI156" s="31"/>
      <c r="GJ156" s="31"/>
      <c r="GK156" s="31"/>
      <c r="GL156" s="31"/>
      <c r="GM156" s="31"/>
      <c r="GN156" s="31"/>
      <c r="GO156" s="31"/>
      <c r="GP156" s="31"/>
      <c r="GQ156" s="31"/>
      <c r="GR156" s="31"/>
      <c r="GS156" s="31"/>
      <c r="GT156" s="31"/>
      <c r="GU156" s="31"/>
      <c r="GV156" s="31"/>
      <c r="GW156" s="31"/>
      <c r="GX156" s="31"/>
      <c r="GY156" s="31"/>
      <c r="GZ156" s="31"/>
      <c r="HA156" s="31"/>
      <c r="HB156" s="31"/>
      <c r="HC156" s="31"/>
      <c r="HD156" s="31"/>
      <c r="HE156" s="31"/>
      <c r="HF156" s="31"/>
      <c r="HG156" s="31"/>
      <c r="HH156" s="31"/>
      <c r="HI156" s="31"/>
      <c r="HJ156" s="31"/>
      <c r="HK156" s="31"/>
      <c r="HL156" s="31"/>
      <c r="HM156" s="31"/>
      <c r="HN156" s="31"/>
      <c r="HO156" s="31"/>
      <c r="HP156" s="31"/>
      <c r="HQ156" s="31"/>
      <c r="HR156" s="31"/>
      <c r="HS156" s="31"/>
      <c r="HT156" s="31"/>
      <c r="HU156" s="31"/>
      <c r="HV156" s="31"/>
      <c r="HW156" s="31"/>
      <c r="HX156" s="31"/>
      <c r="HY156" s="31"/>
      <c r="HZ156" s="31"/>
      <c r="IA156" s="31"/>
      <c r="IB156" s="31"/>
      <c r="IC156" s="31"/>
      <c r="ID156" s="31"/>
      <c r="IE156" s="31"/>
      <c r="IF156" s="31"/>
      <c r="IG156" s="31"/>
      <c r="IH156" s="31"/>
      <c r="II156" s="31"/>
      <c r="IJ156" s="31"/>
      <c r="IK156" s="31"/>
      <c r="IL156" s="31"/>
      <c r="IM156" s="31"/>
      <c r="IN156" s="31"/>
      <c r="IO156" s="31"/>
      <c r="IP156" s="31"/>
      <c r="IQ156" s="31"/>
      <c r="IR156" s="31"/>
      <c r="IS156" s="31"/>
      <c r="IT156" s="31"/>
      <c r="IU156" s="31"/>
      <c r="IV156" s="31"/>
    </row>
    <row r="157" spans="1:256" x14ac:dyDescent="0.25">
      <c r="A157" s="59" t="s">
        <v>2578</v>
      </c>
      <c r="B157" s="54"/>
      <c r="C157" s="54"/>
      <c r="D157" s="54"/>
      <c r="E157" s="54"/>
      <c r="F157" s="54"/>
      <c r="G157" s="54"/>
      <c r="H157" s="54"/>
      <c r="I157" s="54"/>
      <c r="J157" s="54"/>
      <c r="K157" s="54"/>
      <c r="L157" s="54"/>
      <c r="M157" s="31"/>
      <c r="N157" s="31"/>
      <c r="O157" s="31"/>
      <c r="P157" s="31"/>
      <c r="Q157" s="31"/>
      <c r="R157" s="31"/>
      <c r="S157" s="31"/>
      <c r="T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c r="GF157" s="31"/>
      <c r="GG157" s="31"/>
      <c r="GH157" s="31"/>
      <c r="GI157" s="31"/>
      <c r="GJ157" s="31"/>
      <c r="GK157" s="31"/>
      <c r="GL157" s="31"/>
      <c r="GM157" s="31"/>
      <c r="GN157" s="31"/>
      <c r="GO157" s="31"/>
      <c r="GP157" s="31"/>
      <c r="GQ157" s="31"/>
      <c r="GR157" s="31"/>
      <c r="GS157" s="31"/>
      <c r="GT157" s="31"/>
      <c r="GU157" s="31"/>
      <c r="GV157" s="31"/>
      <c r="GW157" s="31"/>
      <c r="GX157" s="31"/>
      <c r="GY157" s="31"/>
      <c r="GZ157" s="31"/>
      <c r="HA157" s="31"/>
      <c r="HB157" s="31"/>
      <c r="HC157" s="31"/>
      <c r="HD157" s="31"/>
      <c r="HE157" s="31"/>
      <c r="HF157" s="31"/>
      <c r="HG157" s="31"/>
      <c r="HH157" s="31"/>
      <c r="HI157" s="31"/>
      <c r="HJ157" s="31"/>
      <c r="HK157" s="31"/>
      <c r="HL157" s="31"/>
      <c r="HM157" s="31"/>
      <c r="HN157" s="31"/>
      <c r="HO157" s="31"/>
      <c r="HP157" s="31"/>
      <c r="HQ157" s="31"/>
      <c r="HR157" s="31"/>
      <c r="HS157" s="31"/>
      <c r="HT157" s="31"/>
      <c r="HU157" s="31"/>
      <c r="HV157" s="31"/>
      <c r="HW157" s="31"/>
      <c r="HX157" s="31"/>
      <c r="HY157" s="31"/>
      <c r="HZ157" s="31"/>
      <c r="IA157" s="31"/>
      <c r="IB157" s="31"/>
      <c r="IC157" s="31"/>
      <c r="ID157" s="31"/>
      <c r="IE157" s="31"/>
      <c r="IF157" s="31"/>
      <c r="IG157" s="31"/>
      <c r="IH157" s="31"/>
      <c r="II157" s="31"/>
      <c r="IJ157" s="31"/>
      <c r="IK157" s="31"/>
      <c r="IL157" s="31"/>
      <c r="IM157" s="31"/>
      <c r="IN157" s="31"/>
      <c r="IO157" s="31"/>
      <c r="IP157" s="31"/>
      <c r="IQ157" s="31"/>
      <c r="IR157" s="31"/>
      <c r="IS157" s="31"/>
      <c r="IT157" s="31"/>
      <c r="IU157" s="31"/>
      <c r="IV157" s="31"/>
    </row>
    <row r="158" spans="1:256" x14ac:dyDescent="0.25">
      <c r="A158" s="59" t="s">
        <v>2311</v>
      </c>
      <c r="B158" s="54"/>
      <c r="C158" s="54"/>
      <c r="D158" s="54"/>
      <c r="E158" s="54"/>
      <c r="F158" s="54"/>
      <c r="G158" s="54"/>
      <c r="H158" s="54"/>
      <c r="I158" s="54"/>
      <c r="J158" s="54"/>
      <c r="K158" s="54"/>
      <c r="L158" s="54"/>
      <c r="M158" s="31"/>
      <c r="N158" s="31"/>
      <c r="O158" s="31"/>
      <c r="P158" s="31"/>
      <c r="Q158" s="31"/>
      <c r="R158" s="31"/>
      <c r="S158" s="31"/>
      <c r="T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c r="FJ158" s="31"/>
      <c r="FK158" s="31"/>
      <c r="FL158" s="31"/>
      <c r="FM158" s="31"/>
      <c r="FN158" s="31"/>
      <c r="FO158" s="31"/>
      <c r="FP158" s="31"/>
      <c r="FQ158" s="31"/>
      <c r="FR158" s="31"/>
      <c r="FS158" s="31"/>
      <c r="FT158" s="31"/>
      <c r="FU158" s="31"/>
      <c r="FV158" s="31"/>
      <c r="FW158" s="31"/>
      <c r="FX158" s="31"/>
      <c r="FY158" s="31"/>
      <c r="FZ158" s="31"/>
      <c r="GA158" s="31"/>
      <c r="GB158" s="31"/>
      <c r="GC158" s="31"/>
      <c r="GD158" s="31"/>
      <c r="GE158" s="31"/>
      <c r="GF158" s="31"/>
      <c r="GG158" s="31"/>
      <c r="GH158" s="31"/>
      <c r="GI158" s="31"/>
      <c r="GJ158" s="31"/>
      <c r="GK158" s="31"/>
      <c r="GL158" s="31"/>
      <c r="GM158" s="31"/>
      <c r="GN158" s="31"/>
      <c r="GO158" s="31"/>
      <c r="GP158" s="31"/>
      <c r="GQ158" s="31"/>
      <c r="GR158" s="31"/>
      <c r="GS158" s="31"/>
      <c r="GT158" s="31"/>
      <c r="GU158" s="31"/>
      <c r="GV158" s="31"/>
      <c r="GW158" s="31"/>
      <c r="GX158" s="31"/>
      <c r="GY158" s="31"/>
      <c r="GZ158" s="31"/>
      <c r="HA158" s="31"/>
      <c r="HB158" s="31"/>
      <c r="HC158" s="31"/>
      <c r="HD158" s="31"/>
      <c r="HE158" s="31"/>
      <c r="HF158" s="31"/>
      <c r="HG158" s="31"/>
      <c r="HH158" s="31"/>
      <c r="HI158" s="31"/>
      <c r="HJ158" s="31"/>
      <c r="HK158" s="31"/>
      <c r="HL158" s="31"/>
      <c r="HM158" s="31"/>
      <c r="HN158" s="31"/>
      <c r="HO158" s="31"/>
      <c r="HP158" s="31"/>
      <c r="HQ158" s="31"/>
      <c r="HR158" s="31"/>
      <c r="HS158" s="31"/>
      <c r="HT158" s="31"/>
      <c r="HU158" s="31"/>
      <c r="HV158" s="31"/>
      <c r="HW158" s="31"/>
      <c r="HX158" s="31"/>
      <c r="HY158" s="31"/>
      <c r="HZ158" s="31"/>
      <c r="IA158" s="31"/>
      <c r="IB158" s="31"/>
      <c r="IC158" s="31"/>
      <c r="ID158" s="31"/>
      <c r="IE158" s="31"/>
      <c r="IF158" s="31"/>
      <c r="IG158" s="31"/>
      <c r="IH158" s="31"/>
      <c r="II158" s="31"/>
      <c r="IJ158" s="31"/>
      <c r="IK158" s="31"/>
      <c r="IL158" s="31"/>
      <c r="IM158" s="31"/>
      <c r="IN158" s="31"/>
      <c r="IO158" s="31"/>
      <c r="IP158" s="31"/>
      <c r="IQ158" s="31"/>
      <c r="IR158" s="31"/>
      <c r="IS158" s="31"/>
      <c r="IT158" s="31"/>
      <c r="IU158" s="31"/>
      <c r="IV158" s="31"/>
    </row>
    <row r="159" spans="1:256" x14ac:dyDescent="0.25">
      <c r="A159" s="59" t="s">
        <v>3275</v>
      </c>
      <c r="B159" s="54"/>
      <c r="C159" s="54"/>
      <c r="D159" s="54"/>
      <c r="E159" s="54"/>
      <c r="F159" s="54"/>
      <c r="G159" s="54"/>
      <c r="H159" s="54"/>
      <c r="I159" s="54"/>
      <c r="J159" s="54"/>
      <c r="K159" s="54"/>
      <c r="L159" s="54"/>
      <c r="M159" s="31"/>
      <c r="N159" s="31"/>
      <c r="O159" s="31"/>
      <c r="P159" s="31"/>
      <c r="Q159" s="31"/>
      <c r="R159" s="31"/>
      <c r="S159" s="31"/>
      <c r="T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c r="FJ159" s="31"/>
      <c r="FK159" s="31"/>
      <c r="FL159" s="31"/>
      <c r="FM159" s="31"/>
      <c r="FN159" s="31"/>
      <c r="FO159" s="31"/>
      <c r="FP159" s="31"/>
      <c r="FQ159" s="31"/>
      <c r="FR159" s="31"/>
      <c r="FS159" s="31"/>
      <c r="FT159" s="31"/>
      <c r="FU159" s="31"/>
      <c r="FV159" s="31"/>
      <c r="FW159" s="31"/>
      <c r="FX159" s="31"/>
      <c r="FY159" s="31"/>
      <c r="FZ159" s="31"/>
      <c r="GA159" s="31"/>
      <c r="GB159" s="31"/>
      <c r="GC159" s="31"/>
      <c r="GD159" s="31"/>
      <c r="GE159" s="31"/>
      <c r="GF159" s="31"/>
      <c r="GG159" s="31"/>
      <c r="GH159" s="31"/>
      <c r="GI159" s="31"/>
      <c r="GJ159" s="31"/>
      <c r="GK159" s="31"/>
      <c r="GL159" s="31"/>
      <c r="GM159" s="31"/>
      <c r="GN159" s="31"/>
      <c r="GO159" s="31"/>
      <c r="GP159" s="31"/>
      <c r="GQ159" s="31"/>
      <c r="GR159" s="31"/>
      <c r="GS159" s="31"/>
      <c r="GT159" s="31"/>
      <c r="GU159" s="31"/>
      <c r="GV159" s="31"/>
      <c r="GW159" s="31"/>
      <c r="GX159" s="31"/>
      <c r="GY159" s="31"/>
      <c r="GZ159" s="31"/>
      <c r="HA159" s="31"/>
      <c r="HB159" s="31"/>
      <c r="HC159" s="31"/>
      <c r="HD159" s="31"/>
      <c r="HE159" s="31"/>
      <c r="HF159" s="31"/>
      <c r="HG159" s="31"/>
      <c r="HH159" s="31"/>
      <c r="HI159" s="31"/>
      <c r="HJ159" s="31"/>
      <c r="HK159" s="31"/>
      <c r="HL159" s="31"/>
      <c r="HM159" s="31"/>
      <c r="HN159" s="31"/>
      <c r="HO159" s="31"/>
      <c r="HP159" s="31"/>
      <c r="HQ159" s="31"/>
      <c r="HR159" s="31"/>
      <c r="HS159" s="31"/>
      <c r="HT159" s="31"/>
      <c r="HU159" s="31"/>
      <c r="HV159" s="31"/>
      <c r="HW159" s="31"/>
      <c r="HX159" s="31"/>
      <c r="HY159" s="31"/>
      <c r="HZ159" s="31"/>
      <c r="IA159" s="31"/>
      <c r="IB159" s="31"/>
      <c r="IC159" s="31"/>
      <c r="ID159" s="31"/>
      <c r="IE159" s="31"/>
      <c r="IF159" s="31"/>
      <c r="IG159" s="31"/>
      <c r="IH159" s="31"/>
      <c r="II159" s="31"/>
      <c r="IJ159" s="31"/>
      <c r="IK159" s="31"/>
      <c r="IL159" s="31"/>
      <c r="IM159" s="31"/>
      <c r="IN159" s="31"/>
      <c r="IO159" s="31"/>
      <c r="IP159" s="31"/>
      <c r="IQ159" s="31"/>
      <c r="IR159" s="31"/>
      <c r="IS159" s="31"/>
      <c r="IT159" s="31"/>
      <c r="IU159" s="31"/>
      <c r="IV159" s="31"/>
    </row>
    <row r="160" spans="1:256" x14ac:dyDescent="0.25">
      <c r="A160" s="59" t="s">
        <v>252</v>
      </c>
      <c r="B160" s="54"/>
      <c r="C160" s="54"/>
      <c r="D160" s="54"/>
      <c r="E160" s="54"/>
      <c r="F160" s="54"/>
      <c r="G160" s="54"/>
      <c r="H160" s="54"/>
      <c r="I160" s="54"/>
      <c r="J160" s="54"/>
      <c r="K160" s="54"/>
      <c r="L160" s="54"/>
      <c r="M160" s="31"/>
      <c r="N160" s="31"/>
      <c r="O160" s="31"/>
      <c r="P160" s="31"/>
      <c r="Q160" s="31"/>
      <c r="R160" s="31"/>
      <c r="S160" s="31"/>
      <c r="T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31"/>
      <c r="GZ160" s="31"/>
      <c r="HA160" s="31"/>
      <c r="HB160" s="31"/>
      <c r="HC160" s="31"/>
      <c r="HD160" s="31"/>
      <c r="HE160" s="31"/>
      <c r="HF160" s="31"/>
      <c r="HG160" s="31"/>
      <c r="HH160" s="31"/>
      <c r="HI160" s="31"/>
      <c r="HJ160" s="31"/>
      <c r="HK160" s="31"/>
      <c r="HL160" s="31"/>
      <c r="HM160" s="31"/>
      <c r="HN160" s="31"/>
      <c r="HO160" s="31"/>
      <c r="HP160" s="31"/>
      <c r="HQ160" s="31"/>
      <c r="HR160" s="31"/>
      <c r="HS160" s="31"/>
      <c r="HT160" s="31"/>
      <c r="HU160" s="31"/>
      <c r="HV160" s="31"/>
      <c r="HW160" s="31"/>
      <c r="HX160" s="31"/>
      <c r="HY160" s="31"/>
      <c r="HZ160" s="31"/>
      <c r="IA160" s="31"/>
      <c r="IB160" s="31"/>
      <c r="IC160" s="31"/>
      <c r="ID160" s="31"/>
      <c r="IE160" s="31"/>
      <c r="IF160" s="31"/>
      <c r="IG160" s="31"/>
      <c r="IH160" s="31"/>
      <c r="II160" s="31"/>
      <c r="IJ160" s="31"/>
      <c r="IK160" s="31"/>
      <c r="IL160" s="31"/>
      <c r="IM160" s="31"/>
      <c r="IN160" s="31"/>
      <c r="IO160" s="31"/>
      <c r="IP160" s="31"/>
      <c r="IQ160" s="31"/>
      <c r="IR160" s="31"/>
      <c r="IS160" s="31"/>
      <c r="IT160" s="31"/>
      <c r="IU160" s="31"/>
      <c r="IV160" s="31"/>
    </row>
    <row r="161" spans="1:256" x14ac:dyDescent="0.25">
      <c r="A161" s="59" t="s">
        <v>2446</v>
      </c>
      <c r="B161" s="54"/>
      <c r="C161" s="54"/>
      <c r="D161" s="54"/>
      <c r="E161" s="54"/>
      <c r="F161" s="54"/>
      <c r="G161" s="54"/>
      <c r="H161" s="54"/>
      <c r="I161" s="54"/>
      <c r="J161" s="54"/>
      <c r="K161" s="54"/>
      <c r="L161" s="54"/>
      <c r="M161" s="31"/>
      <c r="N161" s="31"/>
      <c r="O161" s="31"/>
      <c r="P161" s="31"/>
      <c r="Q161" s="31"/>
      <c r="R161" s="31"/>
      <c r="S161" s="31"/>
      <c r="T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c r="GF161" s="31"/>
      <c r="GG161" s="31"/>
      <c r="GH161" s="31"/>
      <c r="GI161" s="31"/>
      <c r="GJ161" s="31"/>
      <c r="GK161" s="31"/>
      <c r="GL161" s="31"/>
      <c r="GM161" s="31"/>
      <c r="GN161" s="31"/>
      <c r="GO161" s="31"/>
      <c r="GP161" s="31"/>
      <c r="GQ161" s="31"/>
      <c r="GR161" s="31"/>
      <c r="GS161" s="31"/>
      <c r="GT161" s="31"/>
      <c r="GU161" s="31"/>
      <c r="GV161" s="31"/>
      <c r="GW161" s="31"/>
      <c r="GX161" s="31"/>
      <c r="GY161" s="31"/>
      <c r="GZ161" s="31"/>
      <c r="HA161" s="31"/>
      <c r="HB161" s="31"/>
      <c r="HC161" s="31"/>
      <c r="HD161" s="31"/>
      <c r="HE161" s="31"/>
      <c r="HF161" s="31"/>
      <c r="HG161" s="31"/>
      <c r="HH161" s="31"/>
      <c r="HI161" s="31"/>
      <c r="HJ161" s="31"/>
      <c r="HK161" s="31"/>
      <c r="HL161" s="31"/>
      <c r="HM161" s="31"/>
      <c r="HN161" s="31"/>
      <c r="HO161" s="31"/>
      <c r="HP161" s="31"/>
      <c r="HQ161" s="31"/>
      <c r="HR161" s="31"/>
      <c r="HS161" s="31"/>
      <c r="HT161" s="31"/>
      <c r="HU161" s="31"/>
      <c r="HV161" s="31"/>
      <c r="HW161" s="31"/>
      <c r="HX161" s="31"/>
      <c r="HY161" s="31"/>
      <c r="HZ161" s="31"/>
      <c r="IA161" s="31"/>
      <c r="IB161" s="31"/>
      <c r="IC161" s="31"/>
      <c r="ID161" s="31"/>
      <c r="IE161" s="31"/>
      <c r="IF161" s="31"/>
      <c r="IG161" s="31"/>
      <c r="IH161" s="31"/>
      <c r="II161" s="31"/>
      <c r="IJ161" s="31"/>
      <c r="IK161" s="31"/>
      <c r="IL161" s="31"/>
      <c r="IM161" s="31"/>
      <c r="IN161" s="31"/>
      <c r="IO161" s="31"/>
      <c r="IP161" s="31"/>
      <c r="IQ161" s="31"/>
      <c r="IR161" s="31"/>
      <c r="IS161" s="31"/>
      <c r="IT161" s="31"/>
      <c r="IU161" s="31"/>
      <c r="IV161" s="31"/>
    </row>
    <row r="162" spans="1:256" x14ac:dyDescent="0.25">
      <c r="A162" s="59" t="s">
        <v>2464</v>
      </c>
      <c r="B162" s="54"/>
      <c r="C162" s="54"/>
      <c r="D162" s="54"/>
      <c r="E162" s="54"/>
      <c r="F162" s="54"/>
      <c r="G162" s="54"/>
      <c r="H162" s="54"/>
      <c r="I162" s="54"/>
      <c r="J162" s="54"/>
      <c r="K162" s="54"/>
      <c r="L162" s="54"/>
      <c r="M162" s="31"/>
      <c r="N162" s="31"/>
      <c r="O162" s="31"/>
      <c r="P162" s="31"/>
      <c r="Q162" s="31"/>
      <c r="R162" s="31"/>
      <c r="S162" s="31"/>
      <c r="T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c r="GO162" s="31"/>
      <c r="GP162" s="31"/>
      <c r="GQ162" s="31"/>
      <c r="GR162" s="31"/>
      <c r="GS162" s="31"/>
      <c r="GT162" s="31"/>
      <c r="GU162" s="31"/>
      <c r="GV162" s="31"/>
      <c r="GW162" s="31"/>
      <c r="GX162" s="31"/>
      <c r="GY162" s="31"/>
      <c r="GZ162" s="31"/>
      <c r="HA162" s="31"/>
      <c r="HB162" s="31"/>
      <c r="HC162" s="31"/>
      <c r="HD162" s="31"/>
      <c r="HE162" s="31"/>
      <c r="HF162" s="31"/>
      <c r="HG162" s="31"/>
      <c r="HH162" s="31"/>
      <c r="HI162" s="31"/>
      <c r="HJ162" s="31"/>
      <c r="HK162" s="31"/>
      <c r="HL162" s="31"/>
      <c r="HM162" s="31"/>
      <c r="HN162" s="31"/>
      <c r="HO162" s="31"/>
      <c r="HP162" s="31"/>
      <c r="HQ162" s="31"/>
      <c r="HR162" s="31"/>
      <c r="HS162" s="31"/>
      <c r="HT162" s="31"/>
      <c r="HU162" s="31"/>
      <c r="HV162" s="31"/>
      <c r="HW162" s="31"/>
      <c r="HX162" s="31"/>
      <c r="HY162" s="31"/>
      <c r="HZ162" s="31"/>
      <c r="IA162" s="31"/>
      <c r="IB162" s="31"/>
      <c r="IC162" s="31"/>
      <c r="ID162" s="31"/>
      <c r="IE162" s="31"/>
      <c r="IF162" s="31"/>
      <c r="IG162" s="31"/>
      <c r="IH162" s="31"/>
      <c r="II162" s="31"/>
      <c r="IJ162" s="31"/>
      <c r="IK162" s="31"/>
      <c r="IL162" s="31"/>
      <c r="IM162" s="31"/>
      <c r="IN162" s="31"/>
      <c r="IO162" s="31"/>
      <c r="IP162" s="31"/>
      <c r="IQ162" s="31"/>
      <c r="IR162" s="31"/>
      <c r="IS162" s="31"/>
      <c r="IT162" s="31"/>
      <c r="IU162" s="31"/>
      <c r="IV162" s="31"/>
    </row>
    <row r="163" spans="1:256" x14ac:dyDescent="0.25">
      <c r="A163" s="59" t="s">
        <v>1992</v>
      </c>
      <c r="B163" s="54"/>
      <c r="C163" s="54"/>
      <c r="D163" s="54"/>
      <c r="E163" s="54"/>
      <c r="F163" s="54"/>
      <c r="G163" s="54"/>
      <c r="H163" s="54"/>
      <c r="I163" s="54"/>
      <c r="J163" s="54"/>
      <c r="K163" s="54"/>
      <c r="L163" s="54"/>
      <c r="M163" s="31"/>
      <c r="N163" s="31"/>
      <c r="O163" s="31"/>
      <c r="P163" s="31"/>
      <c r="Q163" s="31"/>
      <c r="R163" s="31"/>
      <c r="S163" s="31"/>
      <c r="T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c r="GF163" s="31"/>
      <c r="GG163" s="31"/>
      <c r="GH163" s="31"/>
      <c r="GI163" s="31"/>
      <c r="GJ163" s="31"/>
      <c r="GK163" s="31"/>
      <c r="GL163" s="31"/>
      <c r="GM163" s="31"/>
      <c r="GN163" s="31"/>
      <c r="GO163" s="31"/>
      <c r="GP163" s="31"/>
      <c r="GQ163" s="31"/>
      <c r="GR163" s="31"/>
      <c r="GS163" s="31"/>
      <c r="GT163" s="31"/>
      <c r="GU163" s="31"/>
      <c r="GV163" s="31"/>
      <c r="GW163" s="31"/>
      <c r="GX163" s="31"/>
      <c r="GY163" s="31"/>
      <c r="GZ163" s="31"/>
      <c r="HA163" s="31"/>
      <c r="HB163" s="31"/>
      <c r="HC163" s="31"/>
      <c r="HD163" s="31"/>
      <c r="HE163" s="31"/>
      <c r="HF163" s="31"/>
      <c r="HG163" s="31"/>
      <c r="HH163" s="31"/>
      <c r="HI163" s="31"/>
      <c r="HJ163" s="31"/>
      <c r="HK163" s="31"/>
      <c r="HL163" s="31"/>
      <c r="HM163" s="31"/>
      <c r="HN163" s="31"/>
      <c r="HO163" s="31"/>
      <c r="HP163" s="31"/>
      <c r="HQ163" s="31"/>
      <c r="HR163" s="31"/>
      <c r="HS163" s="31"/>
      <c r="HT163" s="31"/>
      <c r="HU163" s="31"/>
      <c r="HV163" s="31"/>
      <c r="HW163" s="31"/>
      <c r="HX163" s="31"/>
      <c r="HY163" s="31"/>
      <c r="HZ163" s="31"/>
      <c r="IA163" s="31"/>
      <c r="IB163" s="31"/>
      <c r="IC163" s="31"/>
      <c r="ID163" s="31"/>
      <c r="IE163" s="31"/>
      <c r="IF163" s="31"/>
      <c r="IG163" s="31"/>
      <c r="IH163" s="31"/>
      <c r="II163" s="31"/>
      <c r="IJ163" s="31"/>
      <c r="IK163" s="31"/>
      <c r="IL163" s="31"/>
      <c r="IM163" s="31"/>
      <c r="IN163" s="31"/>
      <c r="IO163" s="31"/>
      <c r="IP163" s="31"/>
      <c r="IQ163" s="31"/>
      <c r="IR163" s="31"/>
      <c r="IS163" s="31"/>
      <c r="IT163" s="31"/>
      <c r="IU163" s="31"/>
      <c r="IV163" s="31"/>
    </row>
    <row r="164" spans="1:256" x14ac:dyDescent="0.25">
      <c r="A164" s="59" t="s">
        <v>2903</v>
      </c>
      <c r="B164" s="54"/>
      <c r="C164" s="54"/>
      <c r="D164" s="54"/>
      <c r="E164" s="54"/>
      <c r="F164" s="54"/>
      <c r="G164" s="54"/>
      <c r="H164" s="54"/>
      <c r="I164" s="54"/>
      <c r="J164" s="54"/>
      <c r="K164" s="54"/>
      <c r="L164" s="54"/>
      <c r="M164" s="31"/>
      <c r="N164" s="31"/>
      <c r="O164" s="31"/>
      <c r="P164" s="31"/>
      <c r="Q164" s="31"/>
      <c r="R164" s="31"/>
      <c r="S164" s="31"/>
      <c r="T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31"/>
      <c r="GI164" s="31"/>
      <c r="GJ164" s="31"/>
      <c r="GK164" s="31"/>
      <c r="GL164" s="31"/>
      <c r="GM164" s="31"/>
      <c r="GN164" s="31"/>
      <c r="GO164" s="31"/>
      <c r="GP164" s="31"/>
      <c r="GQ164" s="31"/>
      <c r="GR164" s="31"/>
      <c r="GS164" s="31"/>
      <c r="GT164" s="31"/>
      <c r="GU164" s="31"/>
      <c r="GV164" s="31"/>
      <c r="GW164" s="31"/>
      <c r="GX164" s="31"/>
      <c r="GY164" s="31"/>
      <c r="GZ164" s="31"/>
      <c r="HA164" s="31"/>
      <c r="HB164" s="31"/>
      <c r="HC164" s="31"/>
      <c r="HD164" s="31"/>
      <c r="HE164" s="31"/>
      <c r="HF164" s="31"/>
      <c r="HG164" s="31"/>
      <c r="HH164" s="31"/>
      <c r="HI164" s="31"/>
      <c r="HJ164" s="31"/>
      <c r="HK164" s="31"/>
      <c r="HL164" s="31"/>
      <c r="HM164" s="31"/>
      <c r="HN164" s="31"/>
      <c r="HO164" s="31"/>
      <c r="HP164" s="31"/>
      <c r="HQ164" s="31"/>
      <c r="HR164" s="31"/>
      <c r="HS164" s="31"/>
      <c r="HT164" s="31"/>
      <c r="HU164" s="31"/>
      <c r="HV164" s="31"/>
      <c r="HW164" s="31"/>
      <c r="HX164" s="31"/>
      <c r="HY164" s="31"/>
      <c r="HZ164" s="31"/>
      <c r="IA164" s="31"/>
      <c r="IB164" s="31"/>
      <c r="IC164" s="31"/>
      <c r="ID164" s="31"/>
      <c r="IE164" s="31"/>
      <c r="IF164" s="31"/>
      <c r="IG164" s="31"/>
      <c r="IH164" s="31"/>
      <c r="II164" s="31"/>
      <c r="IJ164" s="31"/>
      <c r="IK164" s="31"/>
      <c r="IL164" s="31"/>
      <c r="IM164" s="31"/>
      <c r="IN164" s="31"/>
      <c r="IO164" s="31"/>
      <c r="IP164" s="31"/>
      <c r="IQ164" s="31"/>
      <c r="IR164" s="31"/>
      <c r="IS164" s="31"/>
      <c r="IT164" s="31"/>
      <c r="IU164" s="31"/>
      <c r="IV164" s="31"/>
    </row>
    <row r="165" spans="1:256" x14ac:dyDescent="0.25">
      <c r="A165" s="59" t="s">
        <v>1636</v>
      </c>
      <c r="B165" s="54"/>
      <c r="C165" s="54"/>
      <c r="D165" s="54"/>
      <c r="E165" s="54"/>
      <c r="F165" s="54"/>
      <c r="G165" s="54"/>
      <c r="H165" s="54"/>
      <c r="I165" s="54"/>
      <c r="J165" s="54"/>
      <c r="K165" s="54"/>
      <c r="L165" s="54"/>
      <c r="M165" s="31"/>
      <c r="N165" s="31"/>
      <c r="O165" s="31"/>
      <c r="P165" s="31"/>
      <c r="Q165" s="31"/>
      <c r="R165" s="31"/>
      <c r="S165" s="31"/>
      <c r="T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c r="FJ165" s="31"/>
      <c r="FK165" s="31"/>
      <c r="FL165" s="31"/>
      <c r="FM165" s="31"/>
      <c r="FN165" s="31"/>
      <c r="FO165" s="31"/>
      <c r="FP165" s="31"/>
      <c r="FQ165" s="31"/>
      <c r="FR165" s="31"/>
      <c r="FS165" s="31"/>
      <c r="FT165" s="31"/>
      <c r="FU165" s="31"/>
      <c r="FV165" s="31"/>
      <c r="FW165" s="31"/>
      <c r="FX165" s="31"/>
      <c r="FY165" s="31"/>
      <c r="FZ165" s="31"/>
      <c r="GA165" s="31"/>
      <c r="GB165" s="31"/>
      <c r="GC165" s="31"/>
      <c r="GD165" s="31"/>
      <c r="GE165" s="31"/>
      <c r="GF165" s="31"/>
      <c r="GG165" s="31"/>
      <c r="GH165" s="31"/>
      <c r="GI165" s="31"/>
      <c r="GJ165" s="31"/>
      <c r="GK165" s="31"/>
      <c r="GL165" s="31"/>
      <c r="GM165" s="31"/>
      <c r="GN165" s="31"/>
      <c r="GO165" s="31"/>
      <c r="GP165" s="31"/>
      <c r="GQ165" s="31"/>
      <c r="GR165" s="31"/>
      <c r="GS165" s="31"/>
      <c r="GT165" s="31"/>
      <c r="GU165" s="31"/>
      <c r="GV165" s="31"/>
      <c r="GW165" s="31"/>
      <c r="GX165" s="31"/>
      <c r="GY165" s="31"/>
      <c r="GZ165" s="31"/>
      <c r="HA165" s="31"/>
      <c r="HB165" s="31"/>
      <c r="HC165" s="31"/>
      <c r="HD165" s="31"/>
      <c r="HE165" s="31"/>
      <c r="HF165" s="31"/>
      <c r="HG165" s="31"/>
      <c r="HH165" s="31"/>
      <c r="HI165" s="31"/>
      <c r="HJ165" s="31"/>
      <c r="HK165" s="31"/>
      <c r="HL165" s="31"/>
      <c r="HM165" s="31"/>
      <c r="HN165" s="31"/>
      <c r="HO165" s="31"/>
      <c r="HP165" s="31"/>
      <c r="HQ165" s="31"/>
      <c r="HR165" s="31"/>
      <c r="HS165" s="31"/>
      <c r="HT165" s="31"/>
      <c r="HU165" s="31"/>
      <c r="HV165" s="31"/>
      <c r="HW165" s="31"/>
      <c r="HX165" s="31"/>
      <c r="HY165" s="31"/>
      <c r="HZ165" s="31"/>
      <c r="IA165" s="31"/>
      <c r="IB165" s="31"/>
      <c r="IC165" s="31"/>
      <c r="ID165" s="31"/>
      <c r="IE165" s="31"/>
      <c r="IF165" s="31"/>
      <c r="IG165" s="31"/>
      <c r="IH165" s="31"/>
      <c r="II165" s="31"/>
      <c r="IJ165" s="31"/>
      <c r="IK165" s="31"/>
      <c r="IL165" s="31"/>
      <c r="IM165" s="31"/>
      <c r="IN165" s="31"/>
      <c r="IO165" s="31"/>
      <c r="IP165" s="31"/>
      <c r="IQ165" s="31"/>
      <c r="IR165" s="31"/>
      <c r="IS165" s="31"/>
      <c r="IT165" s="31"/>
      <c r="IU165" s="31"/>
      <c r="IV165" s="31"/>
    </row>
    <row r="166" spans="1:256" x14ac:dyDescent="0.25">
      <c r="A166" s="59" t="s">
        <v>1635</v>
      </c>
      <c r="B166" s="54"/>
      <c r="C166" s="54"/>
      <c r="D166" s="54"/>
      <c r="E166" s="54"/>
      <c r="F166" s="54"/>
      <c r="G166" s="54"/>
      <c r="H166" s="54"/>
      <c r="I166" s="54"/>
      <c r="J166" s="54"/>
      <c r="K166" s="54"/>
      <c r="L166" s="54"/>
      <c r="M166" s="31"/>
      <c r="N166" s="31"/>
      <c r="O166" s="31"/>
      <c r="P166" s="31"/>
      <c r="Q166" s="31"/>
      <c r="R166" s="31"/>
      <c r="S166" s="31"/>
      <c r="T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c r="GF166" s="31"/>
      <c r="GG166" s="31"/>
      <c r="GH166" s="31"/>
      <c r="GI166" s="31"/>
      <c r="GJ166" s="31"/>
      <c r="GK166" s="31"/>
      <c r="GL166" s="31"/>
      <c r="GM166" s="31"/>
      <c r="GN166" s="31"/>
      <c r="GO166" s="31"/>
      <c r="GP166" s="31"/>
      <c r="GQ166" s="31"/>
      <c r="GR166" s="31"/>
      <c r="GS166" s="31"/>
      <c r="GT166" s="31"/>
      <c r="GU166" s="31"/>
      <c r="GV166" s="31"/>
      <c r="GW166" s="31"/>
      <c r="GX166" s="31"/>
      <c r="GY166" s="31"/>
      <c r="GZ166" s="31"/>
      <c r="HA166" s="31"/>
      <c r="HB166" s="31"/>
      <c r="HC166" s="31"/>
      <c r="HD166" s="31"/>
      <c r="HE166" s="31"/>
      <c r="HF166" s="31"/>
      <c r="HG166" s="31"/>
      <c r="HH166" s="31"/>
      <c r="HI166" s="31"/>
      <c r="HJ166" s="31"/>
      <c r="HK166" s="31"/>
      <c r="HL166" s="31"/>
      <c r="HM166" s="31"/>
      <c r="HN166" s="31"/>
      <c r="HO166" s="31"/>
      <c r="HP166" s="31"/>
      <c r="HQ166" s="31"/>
      <c r="HR166" s="31"/>
      <c r="HS166" s="31"/>
      <c r="HT166" s="31"/>
      <c r="HU166" s="31"/>
      <c r="HV166" s="31"/>
      <c r="HW166" s="31"/>
      <c r="HX166" s="31"/>
      <c r="HY166" s="31"/>
      <c r="HZ166" s="31"/>
      <c r="IA166" s="31"/>
      <c r="IB166" s="31"/>
      <c r="IC166" s="31"/>
      <c r="ID166" s="31"/>
      <c r="IE166" s="31"/>
      <c r="IF166" s="31"/>
      <c r="IG166" s="31"/>
      <c r="IH166" s="31"/>
      <c r="II166" s="31"/>
      <c r="IJ166" s="31"/>
      <c r="IK166" s="31"/>
      <c r="IL166" s="31"/>
      <c r="IM166" s="31"/>
      <c r="IN166" s="31"/>
      <c r="IO166" s="31"/>
      <c r="IP166" s="31"/>
      <c r="IQ166" s="31"/>
      <c r="IR166" s="31"/>
      <c r="IS166" s="31"/>
      <c r="IT166" s="31"/>
      <c r="IU166" s="31"/>
      <c r="IV166" s="31"/>
    </row>
    <row r="167" spans="1:256" x14ac:dyDescent="0.25">
      <c r="A167" s="59" t="s">
        <v>1512</v>
      </c>
      <c r="B167" s="54"/>
      <c r="C167" s="54"/>
      <c r="D167" s="54"/>
      <c r="E167" s="54"/>
      <c r="F167" s="54"/>
      <c r="G167" s="54"/>
      <c r="H167" s="54"/>
      <c r="I167" s="54"/>
      <c r="J167" s="54"/>
      <c r="K167" s="54"/>
      <c r="L167" s="54"/>
      <c r="M167" s="31"/>
      <c r="N167" s="31"/>
      <c r="O167" s="31"/>
      <c r="P167" s="31"/>
      <c r="Q167" s="31"/>
      <c r="R167" s="31"/>
      <c r="S167" s="31"/>
      <c r="T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31"/>
      <c r="GI167" s="31"/>
      <c r="GJ167" s="31"/>
      <c r="GK167" s="31"/>
      <c r="GL167" s="31"/>
      <c r="GM167" s="31"/>
      <c r="GN167" s="31"/>
      <c r="GO167" s="31"/>
      <c r="GP167" s="31"/>
      <c r="GQ167" s="31"/>
      <c r="GR167" s="31"/>
      <c r="GS167" s="31"/>
      <c r="GT167" s="31"/>
      <c r="GU167" s="31"/>
      <c r="GV167" s="31"/>
      <c r="GW167" s="31"/>
      <c r="GX167" s="31"/>
      <c r="GY167" s="31"/>
      <c r="GZ167" s="31"/>
      <c r="HA167" s="31"/>
      <c r="HB167" s="31"/>
      <c r="HC167" s="31"/>
      <c r="HD167" s="31"/>
      <c r="HE167" s="31"/>
      <c r="HF167" s="31"/>
      <c r="HG167" s="31"/>
      <c r="HH167" s="31"/>
      <c r="HI167" s="31"/>
      <c r="HJ167" s="31"/>
      <c r="HK167" s="31"/>
      <c r="HL167" s="31"/>
      <c r="HM167" s="31"/>
      <c r="HN167" s="31"/>
      <c r="HO167" s="31"/>
      <c r="HP167" s="31"/>
      <c r="HQ167" s="31"/>
      <c r="HR167" s="31"/>
      <c r="HS167" s="31"/>
      <c r="HT167" s="31"/>
      <c r="HU167" s="31"/>
      <c r="HV167" s="31"/>
      <c r="HW167" s="31"/>
      <c r="HX167" s="31"/>
      <c r="HY167" s="31"/>
      <c r="HZ167" s="31"/>
      <c r="IA167" s="31"/>
      <c r="IB167" s="31"/>
      <c r="IC167" s="31"/>
      <c r="ID167" s="31"/>
      <c r="IE167" s="31"/>
      <c r="IF167" s="31"/>
      <c r="IG167" s="31"/>
      <c r="IH167" s="31"/>
      <c r="II167" s="31"/>
      <c r="IJ167" s="31"/>
      <c r="IK167" s="31"/>
      <c r="IL167" s="31"/>
      <c r="IM167" s="31"/>
      <c r="IN167" s="31"/>
      <c r="IO167" s="31"/>
      <c r="IP167" s="31"/>
      <c r="IQ167" s="31"/>
      <c r="IR167" s="31"/>
      <c r="IS167" s="31"/>
      <c r="IT167" s="31"/>
      <c r="IU167" s="31"/>
      <c r="IV167" s="31"/>
    </row>
    <row r="168" spans="1:256" x14ac:dyDescent="0.25">
      <c r="A168" s="59" t="s">
        <v>3056</v>
      </c>
      <c r="B168" s="54"/>
      <c r="C168" s="54"/>
      <c r="D168" s="54"/>
      <c r="E168" s="54"/>
      <c r="F168" s="54"/>
      <c r="G168" s="54"/>
      <c r="H168" s="54"/>
      <c r="I168" s="54"/>
      <c r="J168" s="54"/>
      <c r="K168" s="54"/>
      <c r="L168" s="54"/>
      <c r="M168" s="31"/>
      <c r="N168" s="31"/>
      <c r="O168" s="31"/>
      <c r="P168" s="31"/>
      <c r="Q168" s="31"/>
      <c r="R168" s="31"/>
      <c r="S168" s="31"/>
      <c r="T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31"/>
      <c r="GI168" s="31"/>
      <c r="GJ168" s="31"/>
      <c r="GK168" s="31"/>
      <c r="GL168" s="31"/>
      <c r="GM168" s="31"/>
      <c r="GN168" s="31"/>
      <c r="GO168" s="31"/>
      <c r="GP168" s="31"/>
      <c r="GQ168" s="31"/>
      <c r="GR168" s="31"/>
      <c r="GS168" s="31"/>
      <c r="GT168" s="31"/>
      <c r="GU168" s="31"/>
      <c r="GV168" s="31"/>
      <c r="GW168" s="31"/>
      <c r="GX168" s="31"/>
      <c r="GY168" s="31"/>
      <c r="GZ168" s="31"/>
      <c r="HA168" s="31"/>
      <c r="HB168" s="31"/>
      <c r="HC168" s="31"/>
      <c r="HD168" s="31"/>
      <c r="HE168" s="31"/>
      <c r="HF168" s="31"/>
      <c r="HG168" s="31"/>
      <c r="HH168" s="31"/>
      <c r="HI168" s="31"/>
      <c r="HJ168" s="31"/>
      <c r="HK168" s="31"/>
      <c r="HL168" s="31"/>
      <c r="HM168" s="31"/>
      <c r="HN168" s="31"/>
      <c r="HO168" s="31"/>
      <c r="HP168" s="31"/>
      <c r="HQ168" s="31"/>
      <c r="HR168" s="31"/>
      <c r="HS168" s="31"/>
      <c r="HT168" s="31"/>
      <c r="HU168" s="31"/>
      <c r="HV168" s="31"/>
      <c r="HW168" s="31"/>
      <c r="HX168" s="31"/>
      <c r="HY168" s="31"/>
      <c r="HZ168" s="31"/>
      <c r="IA168" s="31"/>
      <c r="IB168" s="31"/>
      <c r="IC168" s="31"/>
      <c r="ID168" s="31"/>
      <c r="IE168" s="31"/>
      <c r="IF168" s="31"/>
      <c r="IG168" s="31"/>
      <c r="IH168" s="31"/>
      <c r="II168" s="31"/>
      <c r="IJ168" s="31"/>
      <c r="IK168" s="31"/>
      <c r="IL168" s="31"/>
      <c r="IM168" s="31"/>
      <c r="IN168" s="31"/>
      <c r="IO168" s="31"/>
      <c r="IP168" s="31"/>
      <c r="IQ168" s="31"/>
      <c r="IR168" s="31"/>
      <c r="IS168" s="31"/>
      <c r="IT168" s="31"/>
      <c r="IU168" s="31"/>
      <c r="IV168" s="31"/>
    </row>
    <row r="169" spans="1:256" x14ac:dyDescent="0.25">
      <c r="A169" s="59" t="s">
        <v>3055</v>
      </c>
      <c r="B169" s="54"/>
      <c r="C169" s="54"/>
      <c r="D169" s="54"/>
      <c r="E169" s="54"/>
      <c r="F169" s="54"/>
      <c r="G169" s="54"/>
      <c r="H169" s="54"/>
      <c r="I169" s="54"/>
      <c r="J169" s="54"/>
      <c r="K169" s="54"/>
      <c r="L169" s="54"/>
      <c r="M169" s="31"/>
      <c r="N169" s="31"/>
      <c r="O169" s="31"/>
      <c r="P169" s="31"/>
      <c r="Q169" s="31"/>
      <c r="R169" s="31"/>
      <c r="S169" s="31"/>
      <c r="T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31"/>
      <c r="GI169" s="31"/>
      <c r="GJ169" s="31"/>
      <c r="GK169" s="31"/>
      <c r="GL169" s="31"/>
      <c r="GM169" s="31"/>
      <c r="GN169" s="31"/>
      <c r="GO169" s="31"/>
      <c r="GP169" s="31"/>
      <c r="GQ169" s="31"/>
      <c r="GR169" s="31"/>
      <c r="GS169" s="31"/>
      <c r="GT169" s="31"/>
      <c r="GU169" s="31"/>
      <c r="GV169" s="31"/>
      <c r="GW169" s="31"/>
      <c r="GX169" s="31"/>
      <c r="GY169" s="31"/>
      <c r="GZ169" s="31"/>
      <c r="HA169" s="31"/>
      <c r="HB169" s="31"/>
      <c r="HC169" s="31"/>
      <c r="HD169" s="31"/>
      <c r="HE169" s="31"/>
      <c r="HF169" s="31"/>
      <c r="HG169" s="31"/>
      <c r="HH169" s="31"/>
      <c r="HI169" s="31"/>
      <c r="HJ169" s="31"/>
      <c r="HK169" s="31"/>
      <c r="HL169" s="31"/>
      <c r="HM169" s="31"/>
      <c r="HN169" s="31"/>
      <c r="HO169" s="31"/>
      <c r="HP169" s="31"/>
      <c r="HQ169" s="31"/>
      <c r="HR169" s="31"/>
      <c r="HS169" s="31"/>
      <c r="HT169" s="31"/>
      <c r="HU169" s="31"/>
      <c r="HV169" s="31"/>
      <c r="HW169" s="31"/>
      <c r="HX169" s="31"/>
      <c r="HY169" s="31"/>
      <c r="HZ169" s="31"/>
      <c r="IA169" s="31"/>
      <c r="IB169" s="31"/>
      <c r="IC169" s="31"/>
      <c r="ID169" s="31"/>
      <c r="IE169" s="31"/>
      <c r="IF169" s="31"/>
      <c r="IG169" s="31"/>
      <c r="IH169" s="31"/>
      <c r="II169" s="31"/>
      <c r="IJ169" s="31"/>
      <c r="IK169" s="31"/>
      <c r="IL169" s="31"/>
      <c r="IM169" s="31"/>
      <c r="IN169" s="31"/>
      <c r="IO169" s="31"/>
      <c r="IP169" s="31"/>
      <c r="IQ169" s="31"/>
      <c r="IR169" s="31"/>
      <c r="IS169" s="31"/>
      <c r="IT169" s="31"/>
      <c r="IU169" s="31"/>
      <c r="IV169" s="31"/>
    </row>
    <row r="170" spans="1:256" x14ac:dyDescent="0.25">
      <c r="A170" s="59" t="s">
        <v>2552</v>
      </c>
      <c r="B170" s="54"/>
      <c r="C170" s="54"/>
      <c r="D170" s="54"/>
      <c r="E170" s="54"/>
      <c r="F170" s="54"/>
      <c r="G170" s="54"/>
      <c r="H170" s="54"/>
      <c r="I170" s="54"/>
      <c r="J170" s="54"/>
      <c r="K170" s="54"/>
      <c r="L170" s="54"/>
      <c r="M170" s="31"/>
      <c r="N170" s="31"/>
      <c r="O170" s="31"/>
      <c r="P170" s="31"/>
      <c r="Q170" s="31"/>
      <c r="R170" s="31"/>
      <c r="S170" s="31"/>
      <c r="T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c r="FJ170" s="31"/>
      <c r="FK170" s="31"/>
      <c r="FL170" s="31"/>
      <c r="FM170" s="31"/>
      <c r="FN170" s="31"/>
      <c r="FO170" s="31"/>
      <c r="FP170" s="31"/>
      <c r="FQ170" s="31"/>
      <c r="FR170" s="31"/>
      <c r="FS170" s="31"/>
      <c r="FT170" s="31"/>
      <c r="FU170" s="31"/>
      <c r="FV170" s="31"/>
      <c r="FW170" s="31"/>
      <c r="FX170" s="31"/>
      <c r="FY170" s="31"/>
      <c r="FZ170" s="31"/>
      <c r="GA170" s="31"/>
      <c r="GB170" s="31"/>
      <c r="GC170" s="31"/>
      <c r="GD170" s="31"/>
      <c r="GE170" s="31"/>
      <c r="GF170" s="31"/>
      <c r="GG170" s="31"/>
      <c r="GH170" s="31"/>
      <c r="GI170" s="31"/>
      <c r="GJ170" s="31"/>
      <c r="GK170" s="31"/>
      <c r="GL170" s="31"/>
      <c r="GM170" s="31"/>
      <c r="GN170" s="31"/>
      <c r="GO170" s="31"/>
      <c r="GP170" s="31"/>
      <c r="GQ170" s="31"/>
      <c r="GR170" s="31"/>
      <c r="GS170" s="31"/>
      <c r="GT170" s="31"/>
      <c r="GU170" s="31"/>
      <c r="GV170" s="31"/>
      <c r="GW170" s="31"/>
      <c r="GX170" s="31"/>
      <c r="GY170" s="31"/>
      <c r="GZ170" s="31"/>
      <c r="HA170" s="31"/>
      <c r="HB170" s="31"/>
      <c r="HC170" s="31"/>
      <c r="HD170" s="31"/>
      <c r="HE170" s="31"/>
      <c r="HF170" s="31"/>
      <c r="HG170" s="31"/>
      <c r="HH170" s="31"/>
      <c r="HI170" s="31"/>
      <c r="HJ170" s="31"/>
      <c r="HK170" s="31"/>
      <c r="HL170" s="31"/>
      <c r="HM170" s="31"/>
      <c r="HN170" s="31"/>
      <c r="HO170" s="31"/>
      <c r="HP170" s="31"/>
      <c r="HQ170" s="31"/>
      <c r="HR170" s="31"/>
      <c r="HS170" s="31"/>
      <c r="HT170" s="31"/>
      <c r="HU170" s="31"/>
      <c r="HV170" s="31"/>
      <c r="HW170" s="31"/>
      <c r="HX170" s="31"/>
      <c r="HY170" s="31"/>
      <c r="HZ170" s="31"/>
      <c r="IA170" s="31"/>
      <c r="IB170" s="31"/>
      <c r="IC170" s="31"/>
      <c r="ID170" s="31"/>
      <c r="IE170" s="31"/>
      <c r="IF170" s="31"/>
      <c r="IG170" s="31"/>
      <c r="IH170" s="31"/>
      <c r="II170" s="31"/>
      <c r="IJ170" s="31"/>
      <c r="IK170" s="31"/>
      <c r="IL170" s="31"/>
      <c r="IM170" s="31"/>
      <c r="IN170" s="31"/>
      <c r="IO170" s="31"/>
      <c r="IP170" s="31"/>
      <c r="IQ170" s="31"/>
      <c r="IR170" s="31"/>
      <c r="IS170" s="31"/>
      <c r="IT170" s="31"/>
      <c r="IU170" s="31"/>
      <c r="IV170" s="31"/>
    </row>
    <row r="171" spans="1:256" x14ac:dyDescent="0.25">
      <c r="A171" s="59" t="s">
        <v>2460</v>
      </c>
      <c r="B171" s="54"/>
      <c r="C171" s="54"/>
      <c r="D171" s="54"/>
      <c r="E171" s="54"/>
      <c r="F171" s="54"/>
      <c r="G171" s="54"/>
      <c r="H171" s="54"/>
      <c r="I171" s="54"/>
      <c r="J171" s="54"/>
      <c r="K171" s="54"/>
      <c r="L171" s="54"/>
      <c r="M171" s="31"/>
      <c r="N171" s="31"/>
      <c r="O171" s="31"/>
      <c r="P171" s="31"/>
      <c r="Q171" s="31"/>
      <c r="R171" s="31"/>
      <c r="S171" s="31"/>
      <c r="T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c r="ER171" s="31"/>
      <c r="ES171" s="31"/>
      <c r="ET171" s="31"/>
      <c r="EU171" s="31"/>
      <c r="EV171" s="31"/>
      <c r="EW171" s="31"/>
      <c r="EX171" s="31"/>
      <c r="EY171" s="31"/>
      <c r="EZ171" s="31"/>
      <c r="FA171" s="31"/>
      <c r="FB171" s="31"/>
      <c r="FC171" s="31"/>
      <c r="FD171" s="31"/>
      <c r="FE171" s="31"/>
      <c r="FF171" s="31"/>
      <c r="FG171" s="31"/>
      <c r="FH171" s="31"/>
      <c r="FI171" s="31"/>
      <c r="FJ171" s="31"/>
      <c r="FK171" s="31"/>
      <c r="FL171" s="31"/>
      <c r="FM171" s="31"/>
      <c r="FN171" s="31"/>
      <c r="FO171" s="31"/>
      <c r="FP171" s="31"/>
      <c r="FQ171" s="31"/>
      <c r="FR171" s="31"/>
      <c r="FS171" s="31"/>
      <c r="FT171" s="31"/>
      <c r="FU171" s="31"/>
      <c r="FV171" s="31"/>
      <c r="FW171" s="31"/>
      <c r="FX171" s="31"/>
      <c r="FY171" s="31"/>
      <c r="FZ171" s="31"/>
      <c r="GA171" s="31"/>
      <c r="GB171" s="31"/>
      <c r="GC171" s="31"/>
      <c r="GD171" s="31"/>
      <c r="GE171" s="31"/>
      <c r="GF171" s="31"/>
      <c r="GG171" s="31"/>
      <c r="GH171" s="31"/>
      <c r="GI171" s="31"/>
      <c r="GJ171" s="31"/>
      <c r="GK171" s="31"/>
      <c r="GL171" s="31"/>
      <c r="GM171" s="31"/>
      <c r="GN171" s="31"/>
      <c r="GO171" s="31"/>
      <c r="GP171" s="31"/>
      <c r="GQ171" s="31"/>
      <c r="GR171" s="31"/>
      <c r="GS171" s="31"/>
      <c r="GT171" s="31"/>
      <c r="GU171" s="31"/>
      <c r="GV171" s="31"/>
      <c r="GW171" s="31"/>
      <c r="GX171" s="31"/>
      <c r="GY171" s="31"/>
      <c r="GZ171" s="31"/>
      <c r="HA171" s="31"/>
      <c r="HB171" s="31"/>
      <c r="HC171" s="31"/>
      <c r="HD171" s="31"/>
      <c r="HE171" s="31"/>
      <c r="HF171" s="31"/>
      <c r="HG171" s="31"/>
      <c r="HH171" s="31"/>
      <c r="HI171" s="31"/>
      <c r="HJ171" s="31"/>
      <c r="HK171" s="31"/>
      <c r="HL171" s="31"/>
      <c r="HM171" s="31"/>
      <c r="HN171" s="31"/>
      <c r="HO171" s="31"/>
      <c r="HP171" s="31"/>
      <c r="HQ171" s="31"/>
      <c r="HR171" s="31"/>
      <c r="HS171" s="31"/>
      <c r="HT171" s="31"/>
      <c r="HU171" s="31"/>
      <c r="HV171" s="31"/>
      <c r="HW171" s="31"/>
      <c r="HX171" s="31"/>
      <c r="HY171" s="31"/>
      <c r="HZ171" s="31"/>
      <c r="IA171" s="31"/>
      <c r="IB171" s="31"/>
      <c r="IC171" s="31"/>
      <c r="ID171" s="31"/>
      <c r="IE171" s="31"/>
      <c r="IF171" s="31"/>
      <c r="IG171" s="31"/>
      <c r="IH171" s="31"/>
      <c r="II171" s="31"/>
      <c r="IJ171" s="31"/>
      <c r="IK171" s="31"/>
      <c r="IL171" s="31"/>
      <c r="IM171" s="31"/>
      <c r="IN171" s="31"/>
      <c r="IO171" s="31"/>
      <c r="IP171" s="31"/>
      <c r="IQ171" s="31"/>
      <c r="IR171" s="31"/>
      <c r="IS171" s="31"/>
      <c r="IT171" s="31"/>
      <c r="IU171" s="31"/>
      <c r="IV171" s="31"/>
    </row>
    <row r="172" spans="1:256" x14ac:dyDescent="0.25">
      <c r="A172" s="59" t="s">
        <v>2457</v>
      </c>
      <c r="B172" s="54"/>
      <c r="C172" s="54"/>
      <c r="D172" s="54"/>
      <c r="E172" s="54"/>
      <c r="F172" s="54"/>
      <c r="G172" s="54"/>
      <c r="H172" s="54"/>
      <c r="I172" s="54"/>
      <c r="J172" s="54"/>
      <c r="K172" s="54"/>
      <c r="L172" s="54"/>
      <c r="M172" s="31"/>
      <c r="N172" s="31"/>
      <c r="O172" s="31"/>
      <c r="P172" s="31"/>
      <c r="Q172" s="31"/>
      <c r="R172" s="31"/>
      <c r="S172" s="31"/>
      <c r="T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c r="ER172" s="31"/>
      <c r="ES172" s="31"/>
      <c r="ET172" s="31"/>
      <c r="EU172" s="31"/>
      <c r="EV172" s="31"/>
      <c r="EW172" s="31"/>
      <c r="EX172" s="31"/>
      <c r="EY172" s="31"/>
      <c r="EZ172" s="31"/>
      <c r="FA172" s="31"/>
      <c r="FB172" s="31"/>
      <c r="FC172" s="31"/>
      <c r="FD172" s="31"/>
      <c r="FE172" s="31"/>
      <c r="FF172" s="31"/>
      <c r="FG172" s="31"/>
      <c r="FH172" s="31"/>
      <c r="FI172" s="31"/>
      <c r="FJ172" s="31"/>
      <c r="FK172" s="31"/>
      <c r="FL172" s="31"/>
      <c r="FM172" s="31"/>
      <c r="FN172" s="31"/>
      <c r="FO172" s="31"/>
      <c r="FP172" s="31"/>
      <c r="FQ172" s="31"/>
      <c r="FR172" s="31"/>
      <c r="FS172" s="31"/>
      <c r="FT172" s="31"/>
      <c r="FU172" s="31"/>
      <c r="FV172" s="31"/>
      <c r="FW172" s="31"/>
      <c r="FX172" s="31"/>
      <c r="FY172" s="31"/>
      <c r="FZ172" s="31"/>
      <c r="GA172" s="31"/>
      <c r="GB172" s="31"/>
      <c r="GC172" s="31"/>
      <c r="GD172" s="31"/>
      <c r="GE172" s="31"/>
      <c r="GF172" s="31"/>
      <c r="GG172" s="31"/>
      <c r="GH172" s="31"/>
      <c r="GI172" s="31"/>
      <c r="GJ172" s="31"/>
      <c r="GK172" s="31"/>
      <c r="GL172" s="31"/>
      <c r="GM172" s="31"/>
      <c r="GN172" s="31"/>
      <c r="GO172" s="31"/>
      <c r="GP172" s="31"/>
      <c r="GQ172" s="31"/>
      <c r="GR172" s="31"/>
      <c r="GS172" s="31"/>
      <c r="GT172" s="31"/>
      <c r="GU172" s="31"/>
      <c r="GV172" s="31"/>
      <c r="GW172" s="31"/>
      <c r="GX172" s="31"/>
      <c r="GY172" s="31"/>
      <c r="GZ172" s="31"/>
      <c r="HA172" s="31"/>
      <c r="HB172" s="31"/>
      <c r="HC172" s="31"/>
      <c r="HD172" s="31"/>
      <c r="HE172" s="31"/>
      <c r="HF172" s="31"/>
      <c r="HG172" s="31"/>
      <c r="HH172" s="31"/>
      <c r="HI172" s="31"/>
      <c r="HJ172" s="31"/>
      <c r="HK172" s="31"/>
      <c r="HL172" s="31"/>
      <c r="HM172" s="31"/>
      <c r="HN172" s="31"/>
      <c r="HO172" s="31"/>
      <c r="HP172" s="31"/>
      <c r="HQ172" s="31"/>
      <c r="HR172" s="31"/>
      <c r="HS172" s="31"/>
      <c r="HT172" s="31"/>
      <c r="HU172" s="31"/>
      <c r="HV172" s="31"/>
      <c r="HW172" s="31"/>
      <c r="HX172" s="31"/>
      <c r="HY172" s="31"/>
      <c r="HZ172" s="31"/>
      <c r="IA172" s="31"/>
      <c r="IB172" s="31"/>
      <c r="IC172" s="31"/>
      <c r="ID172" s="31"/>
      <c r="IE172" s="31"/>
      <c r="IF172" s="31"/>
      <c r="IG172" s="31"/>
      <c r="IH172" s="31"/>
      <c r="II172" s="31"/>
      <c r="IJ172" s="31"/>
      <c r="IK172" s="31"/>
      <c r="IL172" s="31"/>
      <c r="IM172" s="31"/>
      <c r="IN172" s="31"/>
      <c r="IO172" s="31"/>
      <c r="IP172" s="31"/>
      <c r="IQ172" s="31"/>
      <c r="IR172" s="31"/>
      <c r="IS172" s="31"/>
      <c r="IT172" s="31"/>
      <c r="IU172" s="31"/>
      <c r="IV172" s="31"/>
    </row>
    <row r="173" spans="1:256" x14ac:dyDescent="0.25">
      <c r="A173" s="59" t="s">
        <v>2456</v>
      </c>
      <c r="B173" s="54"/>
      <c r="C173" s="54"/>
      <c r="D173" s="54"/>
      <c r="E173" s="54"/>
      <c r="F173" s="54"/>
      <c r="G173" s="54"/>
      <c r="H173" s="54"/>
      <c r="I173" s="54"/>
      <c r="J173" s="54"/>
      <c r="K173" s="54"/>
      <c r="L173" s="54"/>
      <c r="M173" s="31"/>
      <c r="N173" s="31"/>
      <c r="O173" s="31"/>
      <c r="P173" s="31"/>
      <c r="Q173" s="31"/>
      <c r="R173" s="31"/>
      <c r="S173" s="31"/>
      <c r="T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c r="FJ173" s="31"/>
      <c r="FK173" s="31"/>
      <c r="FL173" s="31"/>
      <c r="FM173" s="31"/>
      <c r="FN173" s="31"/>
      <c r="FO173" s="31"/>
      <c r="FP173" s="31"/>
      <c r="FQ173" s="31"/>
      <c r="FR173" s="31"/>
      <c r="FS173" s="31"/>
      <c r="FT173" s="31"/>
      <c r="FU173" s="31"/>
      <c r="FV173" s="31"/>
      <c r="FW173" s="31"/>
      <c r="FX173" s="31"/>
      <c r="FY173" s="31"/>
      <c r="FZ173" s="31"/>
      <c r="GA173" s="31"/>
      <c r="GB173" s="31"/>
      <c r="GC173" s="31"/>
      <c r="GD173" s="31"/>
      <c r="GE173" s="31"/>
      <c r="GF173" s="31"/>
      <c r="GG173" s="31"/>
      <c r="GH173" s="31"/>
      <c r="GI173" s="31"/>
      <c r="GJ173" s="31"/>
      <c r="GK173" s="31"/>
      <c r="GL173" s="31"/>
      <c r="GM173" s="31"/>
      <c r="GN173" s="31"/>
      <c r="GO173" s="31"/>
      <c r="GP173" s="31"/>
      <c r="GQ173" s="31"/>
      <c r="GR173" s="31"/>
      <c r="GS173" s="31"/>
      <c r="GT173" s="31"/>
      <c r="GU173" s="31"/>
      <c r="GV173" s="31"/>
      <c r="GW173" s="31"/>
      <c r="GX173" s="31"/>
      <c r="GY173" s="31"/>
      <c r="GZ173" s="31"/>
      <c r="HA173" s="31"/>
      <c r="HB173" s="31"/>
      <c r="HC173" s="31"/>
      <c r="HD173" s="31"/>
      <c r="HE173" s="31"/>
      <c r="HF173" s="31"/>
      <c r="HG173" s="31"/>
      <c r="HH173" s="31"/>
      <c r="HI173" s="31"/>
      <c r="HJ173" s="31"/>
      <c r="HK173" s="31"/>
      <c r="HL173" s="31"/>
      <c r="HM173" s="31"/>
      <c r="HN173" s="31"/>
      <c r="HO173" s="31"/>
      <c r="HP173" s="31"/>
      <c r="HQ173" s="31"/>
      <c r="HR173" s="31"/>
      <c r="HS173" s="31"/>
      <c r="HT173" s="31"/>
      <c r="HU173" s="31"/>
      <c r="HV173" s="31"/>
      <c r="HW173" s="31"/>
      <c r="HX173" s="31"/>
      <c r="HY173" s="31"/>
      <c r="HZ173" s="31"/>
      <c r="IA173" s="31"/>
      <c r="IB173" s="31"/>
      <c r="IC173" s="31"/>
      <c r="ID173" s="31"/>
      <c r="IE173" s="31"/>
      <c r="IF173" s="31"/>
      <c r="IG173" s="31"/>
      <c r="IH173" s="31"/>
      <c r="II173" s="31"/>
      <c r="IJ173" s="31"/>
      <c r="IK173" s="31"/>
      <c r="IL173" s="31"/>
      <c r="IM173" s="31"/>
      <c r="IN173" s="31"/>
      <c r="IO173" s="31"/>
      <c r="IP173" s="31"/>
      <c r="IQ173" s="31"/>
      <c r="IR173" s="31"/>
      <c r="IS173" s="31"/>
      <c r="IT173" s="31"/>
      <c r="IU173" s="31"/>
      <c r="IV173" s="31"/>
    </row>
    <row r="174" spans="1:256" x14ac:dyDescent="0.25">
      <c r="A174" s="59" t="s">
        <v>1773</v>
      </c>
      <c r="B174" s="54"/>
      <c r="C174" s="54"/>
      <c r="D174" s="54"/>
      <c r="E174" s="54"/>
      <c r="F174" s="54"/>
      <c r="G174" s="54"/>
      <c r="H174" s="54"/>
      <c r="I174" s="54"/>
      <c r="J174" s="54"/>
      <c r="K174" s="54"/>
      <c r="L174" s="54"/>
      <c r="M174" s="31"/>
      <c r="N174" s="31"/>
      <c r="O174" s="31"/>
      <c r="P174" s="31"/>
      <c r="Q174" s="31"/>
      <c r="R174" s="31"/>
      <c r="S174" s="31"/>
      <c r="T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c r="ER174" s="31"/>
      <c r="ES174" s="31"/>
      <c r="ET174" s="31"/>
      <c r="EU174" s="31"/>
      <c r="EV174" s="31"/>
      <c r="EW174" s="31"/>
      <c r="EX174" s="31"/>
      <c r="EY174" s="31"/>
      <c r="EZ174" s="31"/>
      <c r="FA174" s="31"/>
      <c r="FB174" s="31"/>
      <c r="FC174" s="31"/>
      <c r="FD174" s="31"/>
      <c r="FE174" s="31"/>
      <c r="FF174" s="31"/>
      <c r="FG174" s="31"/>
      <c r="FH174" s="31"/>
      <c r="FI174" s="31"/>
      <c r="FJ174" s="31"/>
      <c r="FK174" s="31"/>
      <c r="FL174" s="31"/>
      <c r="FM174" s="31"/>
      <c r="FN174" s="31"/>
      <c r="FO174" s="31"/>
      <c r="FP174" s="31"/>
      <c r="FQ174" s="31"/>
      <c r="FR174" s="31"/>
      <c r="FS174" s="31"/>
      <c r="FT174" s="31"/>
      <c r="FU174" s="31"/>
      <c r="FV174" s="31"/>
      <c r="FW174" s="31"/>
      <c r="FX174" s="31"/>
      <c r="FY174" s="31"/>
      <c r="FZ174" s="31"/>
      <c r="GA174" s="31"/>
      <c r="GB174" s="31"/>
      <c r="GC174" s="31"/>
      <c r="GD174" s="31"/>
      <c r="GE174" s="31"/>
      <c r="GF174" s="31"/>
      <c r="GG174" s="31"/>
      <c r="GH174" s="31"/>
      <c r="GI174" s="31"/>
      <c r="GJ174" s="31"/>
      <c r="GK174" s="31"/>
      <c r="GL174" s="31"/>
      <c r="GM174" s="31"/>
      <c r="GN174" s="31"/>
      <c r="GO174" s="31"/>
      <c r="GP174" s="31"/>
      <c r="GQ174" s="31"/>
      <c r="GR174" s="31"/>
      <c r="GS174" s="31"/>
      <c r="GT174" s="31"/>
      <c r="GU174" s="31"/>
      <c r="GV174" s="31"/>
      <c r="GW174" s="31"/>
      <c r="GX174" s="31"/>
      <c r="GY174" s="31"/>
      <c r="GZ174" s="31"/>
      <c r="HA174" s="31"/>
      <c r="HB174" s="31"/>
      <c r="HC174" s="31"/>
      <c r="HD174" s="31"/>
      <c r="HE174" s="31"/>
      <c r="HF174" s="31"/>
      <c r="HG174" s="31"/>
      <c r="HH174" s="31"/>
      <c r="HI174" s="31"/>
      <c r="HJ174" s="31"/>
      <c r="HK174" s="31"/>
      <c r="HL174" s="31"/>
      <c r="HM174" s="31"/>
      <c r="HN174" s="31"/>
      <c r="HO174" s="31"/>
      <c r="HP174" s="31"/>
      <c r="HQ174" s="31"/>
      <c r="HR174" s="31"/>
      <c r="HS174" s="31"/>
      <c r="HT174" s="31"/>
      <c r="HU174" s="31"/>
      <c r="HV174" s="31"/>
      <c r="HW174" s="31"/>
      <c r="HX174" s="31"/>
      <c r="HY174" s="31"/>
      <c r="HZ174" s="31"/>
      <c r="IA174" s="31"/>
      <c r="IB174" s="31"/>
      <c r="IC174" s="31"/>
      <c r="ID174" s="31"/>
      <c r="IE174" s="31"/>
      <c r="IF174" s="31"/>
      <c r="IG174" s="31"/>
      <c r="IH174" s="31"/>
      <c r="II174" s="31"/>
      <c r="IJ174" s="31"/>
      <c r="IK174" s="31"/>
      <c r="IL174" s="31"/>
      <c r="IM174" s="31"/>
      <c r="IN174" s="31"/>
      <c r="IO174" s="31"/>
      <c r="IP174" s="31"/>
      <c r="IQ174" s="31"/>
      <c r="IR174" s="31"/>
      <c r="IS174" s="31"/>
      <c r="IT174" s="31"/>
      <c r="IU174" s="31"/>
      <c r="IV174" s="31"/>
    </row>
    <row r="175" spans="1:256" x14ac:dyDescent="0.25">
      <c r="A175" s="59" t="s">
        <v>2516</v>
      </c>
      <c r="B175" s="54"/>
      <c r="C175" s="54"/>
      <c r="D175" s="54"/>
      <c r="E175" s="54"/>
      <c r="F175" s="54"/>
      <c r="G175" s="54"/>
      <c r="H175" s="54"/>
      <c r="I175" s="54"/>
      <c r="J175" s="54"/>
      <c r="K175" s="54"/>
      <c r="L175" s="54"/>
      <c r="M175" s="31"/>
      <c r="N175" s="31"/>
      <c r="O175" s="31"/>
      <c r="P175" s="31"/>
      <c r="Q175" s="31"/>
      <c r="R175" s="31"/>
      <c r="S175" s="31"/>
      <c r="T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c r="EV175" s="31"/>
      <c r="EW175" s="31"/>
      <c r="EX175" s="31"/>
      <c r="EY175" s="31"/>
      <c r="EZ175" s="31"/>
      <c r="FA175" s="31"/>
      <c r="FB175" s="31"/>
      <c r="FC175" s="31"/>
      <c r="FD175" s="31"/>
      <c r="FE175" s="31"/>
      <c r="FF175" s="31"/>
      <c r="FG175" s="31"/>
      <c r="FH175" s="31"/>
      <c r="FI175" s="31"/>
      <c r="FJ175" s="31"/>
      <c r="FK175" s="31"/>
      <c r="FL175" s="31"/>
      <c r="FM175" s="31"/>
      <c r="FN175" s="31"/>
      <c r="FO175" s="31"/>
      <c r="FP175" s="31"/>
      <c r="FQ175" s="31"/>
      <c r="FR175" s="31"/>
      <c r="FS175" s="31"/>
      <c r="FT175" s="31"/>
      <c r="FU175" s="31"/>
      <c r="FV175" s="31"/>
      <c r="FW175" s="31"/>
      <c r="FX175" s="31"/>
      <c r="FY175" s="31"/>
      <c r="FZ175" s="31"/>
      <c r="GA175" s="31"/>
      <c r="GB175" s="31"/>
      <c r="GC175" s="31"/>
      <c r="GD175" s="31"/>
      <c r="GE175" s="31"/>
      <c r="GF175" s="31"/>
      <c r="GG175" s="31"/>
      <c r="GH175" s="31"/>
      <c r="GI175" s="31"/>
      <c r="GJ175" s="31"/>
      <c r="GK175" s="31"/>
      <c r="GL175" s="31"/>
      <c r="GM175" s="31"/>
      <c r="GN175" s="31"/>
      <c r="GO175" s="31"/>
      <c r="GP175" s="31"/>
      <c r="GQ175" s="31"/>
      <c r="GR175" s="31"/>
      <c r="GS175" s="31"/>
      <c r="GT175" s="31"/>
      <c r="GU175" s="31"/>
      <c r="GV175" s="31"/>
      <c r="GW175" s="31"/>
      <c r="GX175" s="31"/>
      <c r="GY175" s="31"/>
      <c r="GZ175" s="31"/>
      <c r="HA175" s="31"/>
      <c r="HB175" s="31"/>
      <c r="HC175" s="31"/>
      <c r="HD175" s="31"/>
      <c r="HE175" s="31"/>
      <c r="HF175" s="31"/>
      <c r="HG175" s="31"/>
      <c r="HH175" s="31"/>
      <c r="HI175" s="31"/>
      <c r="HJ175" s="31"/>
      <c r="HK175" s="31"/>
      <c r="HL175" s="31"/>
      <c r="HM175" s="31"/>
      <c r="HN175" s="31"/>
      <c r="HO175" s="31"/>
      <c r="HP175" s="31"/>
      <c r="HQ175" s="31"/>
      <c r="HR175" s="31"/>
      <c r="HS175" s="31"/>
      <c r="HT175" s="31"/>
      <c r="HU175" s="31"/>
      <c r="HV175" s="31"/>
      <c r="HW175" s="31"/>
      <c r="HX175" s="31"/>
      <c r="HY175" s="31"/>
      <c r="HZ175" s="31"/>
      <c r="IA175" s="31"/>
      <c r="IB175" s="31"/>
      <c r="IC175" s="31"/>
      <c r="ID175" s="31"/>
      <c r="IE175" s="31"/>
      <c r="IF175" s="31"/>
      <c r="IG175" s="31"/>
      <c r="IH175" s="31"/>
      <c r="II175" s="31"/>
      <c r="IJ175" s="31"/>
      <c r="IK175" s="31"/>
      <c r="IL175" s="31"/>
      <c r="IM175" s="31"/>
      <c r="IN175" s="31"/>
      <c r="IO175" s="31"/>
      <c r="IP175" s="31"/>
      <c r="IQ175" s="31"/>
      <c r="IR175" s="31"/>
      <c r="IS175" s="31"/>
      <c r="IT175" s="31"/>
      <c r="IU175" s="31"/>
      <c r="IV175" s="31"/>
    </row>
    <row r="176" spans="1:256" x14ac:dyDescent="0.25">
      <c r="A176" s="59" t="s">
        <v>41</v>
      </c>
      <c r="B176" s="54"/>
      <c r="C176" s="54"/>
      <c r="D176" s="54"/>
      <c r="E176" s="54"/>
      <c r="F176" s="54"/>
      <c r="G176" s="54"/>
      <c r="H176" s="54"/>
      <c r="I176" s="54"/>
      <c r="J176" s="54"/>
      <c r="K176" s="54"/>
      <c r="L176" s="54"/>
      <c r="M176" s="31"/>
      <c r="N176" s="31"/>
      <c r="O176" s="31"/>
      <c r="P176" s="31"/>
      <c r="Q176" s="31"/>
      <c r="R176" s="31"/>
      <c r="S176" s="31"/>
      <c r="T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c r="ER176" s="31"/>
      <c r="ES176" s="31"/>
      <c r="ET176" s="31"/>
      <c r="EU176" s="31"/>
      <c r="EV176" s="31"/>
      <c r="EW176" s="31"/>
      <c r="EX176" s="31"/>
      <c r="EY176" s="31"/>
      <c r="EZ176" s="31"/>
      <c r="FA176" s="31"/>
      <c r="FB176" s="31"/>
      <c r="FC176" s="31"/>
      <c r="FD176" s="31"/>
      <c r="FE176" s="31"/>
      <c r="FF176" s="31"/>
      <c r="FG176" s="31"/>
      <c r="FH176" s="31"/>
      <c r="FI176" s="31"/>
      <c r="FJ176" s="31"/>
      <c r="FK176" s="31"/>
      <c r="FL176" s="31"/>
      <c r="FM176" s="31"/>
      <c r="FN176" s="31"/>
      <c r="FO176" s="31"/>
      <c r="FP176" s="31"/>
      <c r="FQ176" s="31"/>
      <c r="FR176" s="31"/>
      <c r="FS176" s="31"/>
      <c r="FT176" s="31"/>
      <c r="FU176" s="31"/>
      <c r="FV176" s="31"/>
      <c r="FW176" s="31"/>
      <c r="FX176" s="31"/>
      <c r="FY176" s="31"/>
      <c r="FZ176" s="31"/>
      <c r="GA176" s="31"/>
      <c r="GB176" s="31"/>
      <c r="GC176" s="31"/>
      <c r="GD176" s="31"/>
      <c r="GE176" s="31"/>
      <c r="GF176" s="31"/>
      <c r="GG176" s="31"/>
      <c r="GH176" s="31"/>
      <c r="GI176" s="31"/>
      <c r="GJ176" s="31"/>
      <c r="GK176" s="31"/>
      <c r="GL176" s="31"/>
      <c r="GM176" s="31"/>
      <c r="GN176" s="31"/>
      <c r="GO176" s="31"/>
      <c r="GP176" s="31"/>
      <c r="GQ176" s="31"/>
      <c r="GR176" s="31"/>
      <c r="GS176" s="31"/>
      <c r="GT176" s="31"/>
      <c r="GU176" s="31"/>
      <c r="GV176" s="31"/>
      <c r="GW176" s="31"/>
      <c r="GX176" s="31"/>
      <c r="GY176" s="31"/>
      <c r="GZ176" s="31"/>
      <c r="HA176" s="31"/>
      <c r="HB176" s="31"/>
      <c r="HC176" s="31"/>
      <c r="HD176" s="31"/>
      <c r="HE176" s="31"/>
      <c r="HF176" s="31"/>
      <c r="HG176" s="31"/>
      <c r="HH176" s="31"/>
      <c r="HI176" s="31"/>
      <c r="HJ176" s="31"/>
      <c r="HK176" s="31"/>
      <c r="HL176" s="31"/>
      <c r="HM176" s="31"/>
      <c r="HN176" s="31"/>
      <c r="HO176" s="31"/>
      <c r="HP176" s="31"/>
      <c r="HQ176" s="31"/>
      <c r="HR176" s="31"/>
      <c r="HS176" s="31"/>
      <c r="HT176" s="31"/>
      <c r="HU176" s="31"/>
      <c r="HV176" s="31"/>
      <c r="HW176" s="31"/>
      <c r="HX176" s="31"/>
      <c r="HY176" s="31"/>
      <c r="HZ176" s="31"/>
      <c r="IA176" s="31"/>
      <c r="IB176" s="31"/>
      <c r="IC176" s="31"/>
      <c r="ID176" s="31"/>
      <c r="IE176" s="31"/>
      <c r="IF176" s="31"/>
      <c r="IG176" s="31"/>
      <c r="IH176" s="31"/>
      <c r="II176" s="31"/>
      <c r="IJ176" s="31"/>
      <c r="IK176" s="31"/>
      <c r="IL176" s="31"/>
      <c r="IM176" s="31"/>
      <c r="IN176" s="31"/>
      <c r="IO176" s="31"/>
      <c r="IP176" s="31"/>
      <c r="IQ176" s="31"/>
      <c r="IR176" s="31"/>
      <c r="IS176" s="31"/>
      <c r="IT176" s="31"/>
      <c r="IU176" s="31"/>
      <c r="IV176" s="31"/>
    </row>
    <row r="177" spans="1:256" x14ac:dyDescent="0.25">
      <c r="A177" s="59" t="s">
        <v>1344</v>
      </c>
      <c r="B177" s="54"/>
      <c r="C177" s="54"/>
      <c r="D177" s="54"/>
      <c r="E177" s="54"/>
      <c r="F177" s="54"/>
      <c r="G177" s="54"/>
      <c r="H177" s="54"/>
      <c r="I177" s="54"/>
      <c r="J177" s="54"/>
      <c r="K177" s="54"/>
      <c r="L177" s="54"/>
      <c r="M177" s="31"/>
      <c r="N177" s="31"/>
      <c r="O177" s="31"/>
      <c r="P177" s="31"/>
      <c r="Q177" s="31"/>
      <c r="R177" s="31"/>
      <c r="S177" s="31"/>
      <c r="T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c r="FJ177" s="31"/>
      <c r="FK177" s="31"/>
      <c r="FL177" s="31"/>
      <c r="FM177" s="31"/>
      <c r="FN177" s="31"/>
      <c r="FO177" s="31"/>
      <c r="FP177" s="31"/>
      <c r="FQ177" s="31"/>
      <c r="FR177" s="31"/>
      <c r="FS177" s="31"/>
      <c r="FT177" s="31"/>
      <c r="FU177" s="31"/>
      <c r="FV177" s="31"/>
      <c r="FW177" s="31"/>
      <c r="FX177" s="31"/>
      <c r="FY177" s="31"/>
      <c r="FZ177" s="31"/>
      <c r="GA177" s="31"/>
      <c r="GB177" s="31"/>
      <c r="GC177" s="31"/>
      <c r="GD177" s="31"/>
      <c r="GE177" s="31"/>
      <c r="GF177" s="31"/>
      <c r="GG177" s="31"/>
      <c r="GH177" s="31"/>
      <c r="GI177" s="31"/>
      <c r="GJ177" s="31"/>
      <c r="GK177" s="31"/>
      <c r="GL177" s="31"/>
      <c r="GM177" s="31"/>
      <c r="GN177" s="31"/>
      <c r="GO177" s="31"/>
      <c r="GP177" s="31"/>
      <c r="GQ177" s="31"/>
      <c r="GR177" s="31"/>
      <c r="GS177" s="31"/>
      <c r="GT177" s="31"/>
      <c r="GU177" s="31"/>
      <c r="GV177" s="31"/>
      <c r="GW177" s="31"/>
      <c r="GX177" s="31"/>
      <c r="GY177" s="31"/>
      <c r="GZ177" s="31"/>
      <c r="HA177" s="31"/>
      <c r="HB177" s="31"/>
      <c r="HC177" s="31"/>
      <c r="HD177" s="31"/>
      <c r="HE177" s="31"/>
      <c r="HF177" s="31"/>
      <c r="HG177" s="31"/>
      <c r="HH177" s="31"/>
      <c r="HI177" s="31"/>
      <c r="HJ177" s="31"/>
      <c r="HK177" s="31"/>
      <c r="HL177" s="31"/>
      <c r="HM177" s="31"/>
      <c r="HN177" s="31"/>
      <c r="HO177" s="31"/>
      <c r="HP177" s="31"/>
      <c r="HQ177" s="31"/>
      <c r="HR177" s="31"/>
      <c r="HS177" s="31"/>
      <c r="HT177" s="31"/>
      <c r="HU177" s="31"/>
      <c r="HV177" s="31"/>
      <c r="HW177" s="31"/>
      <c r="HX177" s="31"/>
      <c r="HY177" s="31"/>
      <c r="HZ177" s="31"/>
      <c r="IA177" s="31"/>
      <c r="IB177" s="31"/>
      <c r="IC177" s="31"/>
      <c r="ID177" s="31"/>
      <c r="IE177" s="31"/>
      <c r="IF177" s="31"/>
      <c r="IG177" s="31"/>
      <c r="IH177" s="31"/>
      <c r="II177" s="31"/>
      <c r="IJ177" s="31"/>
      <c r="IK177" s="31"/>
      <c r="IL177" s="31"/>
      <c r="IM177" s="31"/>
      <c r="IN177" s="31"/>
      <c r="IO177" s="31"/>
      <c r="IP177" s="31"/>
      <c r="IQ177" s="31"/>
      <c r="IR177" s="31"/>
      <c r="IS177" s="31"/>
      <c r="IT177" s="31"/>
      <c r="IU177" s="31"/>
      <c r="IV177" s="31"/>
    </row>
    <row r="178" spans="1:256" x14ac:dyDescent="0.25">
      <c r="A178" s="59" t="s">
        <v>1960</v>
      </c>
      <c r="B178" s="54"/>
      <c r="C178" s="54"/>
      <c r="D178" s="54"/>
      <c r="E178" s="54"/>
      <c r="F178" s="54"/>
      <c r="G178" s="54"/>
      <c r="H178" s="54"/>
      <c r="I178" s="54"/>
      <c r="J178" s="54"/>
      <c r="K178" s="54"/>
      <c r="L178" s="54"/>
      <c r="M178" s="31"/>
      <c r="N178" s="31"/>
      <c r="O178" s="31"/>
      <c r="P178" s="31"/>
      <c r="Q178" s="31"/>
      <c r="R178" s="31"/>
      <c r="S178" s="31"/>
      <c r="T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c r="GF178" s="31"/>
      <c r="GG178" s="31"/>
      <c r="GH178" s="31"/>
      <c r="GI178" s="31"/>
      <c r="GJ178" s="31"/>
      <c r="GK178" s="31"/>
      <c r="GL178" s="31"/>
      <c r="GM178" s="31"/>
      <c r="GN178" s="31"/>
      <c r="GO178" s="31"/>
      <c r="GP178" s="31"/>
      <c r="GQ178" s="31"/>
      <c r="GR178" s="31"/>
      <c r="GS178" s="31"/>
      <c r="GT178" s="31"/>
      <c r="GU178" s="31"/>
      <c r="GV178" s="31"/>
      <c r="GW178" s="31"/>
      <c r="GX178" s="31"/>
      <c r="GY178" s="31"/>
      <c r="GZ178" s="31"/>
      <c r="HA178" s="31"/>
      <c r="HB178" s="31"/>
      <c r="HC178" s="31"/>
      <c r="HD178" s="31"/>
      <c r="HE178" s="31"/>
      <c r="HF178" s="31"/>
      <c r="HG178" s="31"/>
      <c r="HH178" s="31"/>
      <c r="HI178" s="31"/>
      <c r="HJ178" s="31"/>
      <c r="HK178" s="31"/>
      <c r="HL178" s="31"/>
      <c r="HM178" s="31"/>
      <c r="HN178" s="31"/>
      <c r="HO178" s="31"/>
      <c r="HP178" s="31"/>
      <c r="HQ178" s="31"/>
      <c r="HR178" s="31"/>
      <c r="HS178" s="31"/>
      <c r="HT178" s="31"/>
      <c r="HU178" s="31"/>
      <c r="HV178" s="31"/>
      <c r="HW178" s="31"/>
      <c r="HX178" s="31"/>
      <c r="HY178" s="31"/>
      <c r="HZ178" s="31"/>
      <c r="IA178" s="31"/>
      <c r="IB178" s="31"/>
      <c r="IC178" s="31"/>
      <c r="ID178" s="31"/>
      <c r="IE178" s="31"/>
      <c r="IF178" s="31"/>
      <c r="IG178" s="31"/>
      <c r="IH178" s="31"/>
      <c r="II178" s="31"/>
      <c r="IJ178" s="31"/>
      <c r="IK178" s="31"/>
      <c r="IL178" s="31"/>
      <c r="IM178" s="31"/>
      <c r="IN178" s="31"/>
      <c r="IO178" s="31"/>
      <c r="IP178" s="31"/>
      <c r="IQ178" s="31"/>
      <c r="IR178" s="31"/>
      <c r="IS178" s="31"/>
      <c r="IT178" s="31"/>
      <c r="IU178" s="31"/>
      <c r="IV178" s="31"/>
    </row>
    <row r="179" spans="1:256" x14ac:dyDescent="0.25">
      <c r="A179" s="59" t="s">
        <v>248</v>
      </c>
      <c r="B179" s="54"/>
      <c r="C179" s="54"/>
      <c r="D179" s="54"/>
      <c r="E179" s="54"/>
      <c r="F179" s="54"/>
      <c r="G179" s="54"/>
      <c r="H179" s="54"/>
      <c r="I179" s="54"/>
      <c r="J179" s="54"/>
      <c r="K179" s="54"/>
      <c r="L179" s="54"/>
      <c r="M179" s="31"/>
      <c r="N179" s="31"/>
      <c r="O179" s="31"/>
      <c r="P179" s="31"/>
      <c r="Q179" s="31"/>
      <c r="R179" s="31"/>
      <c r="S179" s="31"/>
      <c r="T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c r="FJ179" s="31"/>
      <c r="FK179" s="31"/>
      <c r="FL179" s="31"/>
      <c r="FM179" s="31"/>
      <c r="FN179" s="31"/>
      <c r="FO179" s="31"/>
      <c r="FP179" s="31"/>
      <c r="FQ179" s="31"/>
      <c r="FR179" s="31"/>
      <c r="FS179" s="31"/>
      <c r="FT179" s="31"/>
      <c r="FU179" s="31"/>
      <c r="FV179" s="31"/>
      <c r="FW179" s="31"/>
      <c r="FX179" s="31"/>
      <c r="FY179" s="31"/>
      <c r="FZ179" s="31"/>
      <c r="GA179" s="31"/>
      <c r="GB179" s="31"/>
      <c r="GC179" s="31"/>
      <c r="GD179" s="31"/>
      <c r="GE179" s="31"/>
      <c r="GF179" s="31"/>
      <c r="GG179" s="31"/>
      <c r="GH179" s="31"/>
      <c r="GI179" s="31"/>
      <c r="GJ179" s="31"/>
      <c r="GK179" s="31"/>
      <c r="GL179" s="31"/>
      <c r="GM179" s="31"/>
      <c r="GN179" s="31"/>
      <c r="GO179" s="31"/>
      <c r="GP179" s="31"/>
      <c r="GQ179" s="31"/>
      <c r="GR179" s="31"/>
      <c r="GS179" s="31"/>
      <c r="GT179" s="31"/>
      <c r="GU179" s="31"/>
      <c r="GV179" s="31"/>
      <c r="GW179" s="31"/>
      <c r="GX179" s="31"/>
      <c r="GY179" s="31"/>
      <c r="GZ179" s="31"/>
      <c r="HA179" s="31"/>
      <c r="HB179" s="31"/>
      <c r="HC179" s="31"/>
      <c r="HD179" s="31"/>
      <c r="HE179" s="31"/>
      <c r="HF179" s="31"/>
      <c r="HG179" s="31"/>
      <c r="HH179" s="31"/>
      <c r="HI179" s="31"/>
      <c r="HJ179" s="31"/>
      <c r="HK179" s="31"/>
      <c r="HL179" s="31"/>
      <c r="HM179" s="31"/>
      <c r="HN179" s="31"/>
      <c r="HO179" s="31"/>
      <c r="HP179" s="31"/>
      <c r="HQ179" s="31"/>
      <c r="HR179" s="31"/>
      <c r="HS179" s="31"/>
      <c r="HT179" s="31"/>
      <c r="HU179" s="31"/>
      <c r="HV179" s="31"/>
      <c r="HW179" s="31"/>
      <c r="HX179" s="31"/>
      <c r="HY179" s="31"/>
      <c r="HZ179" s="31"/>
      <c r="IA179" s="31"/>
      <c r="IB179" s="31"/>
      <c r="IC179" s="31"/>
      <c r="ID179" s="31"/>
      <c r="IE179" s="31"/>
      <c r="IF179" s="31"/>
      <c r="IG179" s="31"/>
      <c r="IH179" s="31"/>
      <c r="II179" s="31"/>
      <c r="IJ179" s="31"/>
      <c r="IK179" s="31"/>
      <c r="IL179" s="31"/>
      <c r="IM179" s="31"/>
      <c r="IN179" s="31"/>
      <c r="IO179" s="31"/>
      <c r="IP179" s="31"/>
      <c r="IQ179" s="31"/>
      <c r="IR179" s="31"/>
      <c r="IS179" s="31"/>
      <c r="IT179" s="31"/>
      <c r="IU179" s="31"/>
      <c r="IV179" s="31"/>
    </row>
    <row r="180" spans="1:256" x14ac:dyDescent="0.25">
      <c r="A180" s="59" t="s">
        <v>2548</v>
      </c>
      <c r="B180" s="54"/>
      <c r="C180" s="54"/>
      <c r="D180" s="54"/>
      <c r="E180" s="54"/>
      <c r="F180" s="54"/>
      <c r="G180" s="54"/>
      <c r="H180" s="54"/>
      <c r="I180" s="54"/>
      <c r="J180" s="54"/>
      <c r="K180" s="54"/>
      <c r="L180" s="54"/>
      <c r="M180" s="31"/>
      <c r="N180" s="31"/>
      <c r="O180" s="31"/>
      <c r="P180" s="31"/>
      <c r="Q180" s="31"/>
      <c r="R180" s="31"/>
      <c r="S180" s="31"/>
      <c r="T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c r="FJ180" s="31"/>
      <c r="FK180" s="31"/>
      <c r="FL180" s="31"/>
      <c r="FM180" s="31"/>
      <c r="FN180" s="31"/>
      <c r="FO180" s="31"/>
      <c r="FP180" s="31"/>
      <c r="FQ180" s="31"/>
      <c r="FR180" s="31"/>
      <c r="FS180" s="31"/>
      <c r="FT180" s="31"/>
      <c r="FU180" s="31"/>
      <c r="FV180" s="31"/>
      <c r="FW180" s="31"/>
      <c r="FX180" s="31"/>
      <c r="FY180" s="31"/>
      <c r="FZ180" s="31"/>
      <c r="GA180" s="31"/>
      <c r="GB180" s="31"/>
      <c r="GC180" s="31"/>
      <c r="GD180" s="31"/>
      <c r="GE180" s="31"/>
      <c r="GF180" s="31"/>
      <c r="GG180" s="31"/>
      <c r="GH180" s="31"/>
      <c r="GI180" s="31"/>
      <c r="GJ180" s="31"/>
      <c r="GK180" s="31"/>
      <c r="GL180" s="31"/>
      <c r="GM180" s="31"/>
      <c r="GN180" s="31"/>
      <c r="GO180" s="31"/>
      <c r="GP180" s="31"/>
      <c r="GQ180" s="31"/>
      <c r="GR180" s="31"/>
      <c r="GS180" s="31"/>
      <c r="GT180" s="31"/>
      <c r="GU180" s="31"/>
      <c r="GV180" s="31"/>
      <c r="GW180" s="31"/>
      <c r="GX180" s="31"/>
      <c r="GY180" s="31"/>
      <c r="GZ180" s="31"/>
      <c r="HA180" s="31"/>
      <c r="HB180" s="31"/>
      <c r="HC180" s="31"/>
      <c r="HD180" s="31"/>
      <c r="HE180" s="31"/>
      <c r="HF180" s="31"/>
      <c r="HG180" s="31"/>
      <c r="HH180" s="31"/>
      <c r="HI180" s="31"/>
      <c r="HJ180" s="31"/>
      <c r="HK180" s="31"/>
      <c r="HL180" s="31"/>
      <c r="HM180" s="31"/>
      <c r="HN180" s="31"/>
      <c r="HO180" s="31"/>
      <c r="HP180" s="31"/>
      <c r="HQ180" s="31"/>
      <c r="HR180" s="31"/>
      <c r="HS180" s="31"/>
      <c r="HT180" s="31"/>
      <c r="HU180" s="31"/>
      <c r="HV180" s="31"/>
      <c r="HW180" s="31"/>
      <c r="HX180" s="31"/>
      <c r="HY180" s="31"/>
      <c r="HZ180" s="31"/>
      <c r="IA180" s="31"/>
      <c r="IB180" s="31"/>
      <c r="IC180" s="31"/>
      <c r="ID180" s="31"/>
      <c r="IE180" s="31"/>
      <c r="IF180" s="31"/>
      <c r="IG180" s="31"/>
      <c r="IH180" s="31"/>
      <c r="II180" s="31"/>
      <c r="IJ180" s="31"/>
      <c r="IK180" s="31"/>
      <c r="IL180" s="31"/>
      <c r="IM180" s="31"/>
      <c r="IN180" s="31"/>
      <c r="IO180" s="31"/>
      <c r="IP180" s="31"/>
      <c r="IQ180" s="31"/>
      <c r="IR180" s="31"/>
      <c r="IS180" s="31"/>
      <c r="IT180" s="31"/>
      <c r="IU180" s="31"/>
      <c r="IV180" s="31"/>
    </row>
    <row r="181" spans="1:256" x14ac:dyDescent="0.25">
      <c r="A181" s="59" t="s">
        <v>2546</v>
      </c>
      <c r="B181" s="54"/>
      <c r="C181" s="54"/>
      <c r="D181" s="54"/>
      <c r="E181" s="54"/>
      <c r="F181" s="54"/>
      <c r="G181" s="54"/>
      <c r="H181" s="54"/>
      <c r="I181" s="54"/>
      <c r="J181" s="54"/>
      <c r="K181" s="54"/>
      <c r="L181" s="54"/>
      <c r="M181" s="31"/>
      <c r="N181" s="31"/>
      <c r="O181" s="31"/>
      <c r="P181" s="31"/>
      <c r="Q181" s="31"/>
      <c r="R181" s="31"/>
      <c r="S181" s="31"/>
      <c r="T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c r="FJ181" s="31"/>
      <c r="FK181" s="31"/>
      <c r="FL181" s="31"/>
      <c r="FM181" s="31"/>
      <c r="FN181" s="31"/>
      <c r="FO181" s="31"/>
      <c r="FP181" s="31"/>
      <c r="FQ181" s="31"/>
      <c r="FR181" s="31"/>
      <c r="FS181" s="31"/>
      <c r="FT181" s="31"/>
      <c r="FU181" s="31"/>
      <c r="FV181" s="31"/>
      <c r="FW181" s="31"/>
      <c r="FX181" s="31"/>
      <c r="FY181" s="31"/>
      <c r="FZ181" s="31"/>
      <c r="GA181" s="31"/>
      <c r="GB181" s="31"/>
      <c r="GC181" s="31"/>
      <c r="GD181" s="31"/>
      <c r="GE181" s="31"/>
      <c r="GF181" s="31"/>
      <c r="GG181" s="31"/>
      <c r="GH181" s="31"/>
      <c r="GI181" s="31"/>
      <c r="GJ181" s="31"/>
      <c r="GK181" s="31"/>
      <c r="GL181" s="31"/>
      <c r="GM181" s="31"/>
      <c r="GN181" s="31"/>
      <c r="GO181" s="31"/>
      <c r="GP181" s="31"/>
      <c r="GQ181" s="31"/>
      <c r="GR181" s="31"/>
      <c r="GS181" s="31"/>
      <c r="GT181" s="31"/>
      <c r="GU181" s="31"/>
      <c r="GV181" s="31"/>
      <c r="GW181" s="31"/>
      <c r="GX181" s="31"/>
      <c r="GY181" s="31"/>
      <c r="GZ181" s="31"/>
      <c r="HA181" s="31"/>
      <c r="HB181" s="31"/>
      <c r="HC181" s="31"/>
      <c r="HD181" s="31"/>
      <c r="HE181" s="31"/>
      <c r="HF181" s="31"/>
      <c r="HG181" s="31"/>
      <c r="HH181" s="31"/>
      <c r="HI181" s="31"/>
      <c r="HJ181" s="31"/>
      <c r="HK181" s="31"/>
      <c r="HL181" s="31"/>
      <c r="HM181" s="31"/>
      <c r="HN181" s="31"/>
      <c r="HO181" s="31"/>
      <c r="HP181" s="31"/>
      <c r="HQ181" s="31"/>
      <c r="HR181" s="31"/>
      <c r="HS181" s="31"/>
      <c r="HT181" s="31"/>
      <c r="HU181" s="31"/>
      <c r="HV181" s="31"/>
      <c r="HW181" s="31"/>
      <c r="HX181" s="31"/>
      <c r="HY181" s="31"/>
      <c r="HZ181" s="31"/>
      <c r="IA181" s="31"/>
      <c r="IB181" s="31"/>
      <c r="IC181" s="31"/>
      <c r="ID181" s="31"/>
      <c r="IE181" s="31"/>
      <c r="IF181" s="31"/>
      <c r="IG181" s="31"/>
      <c r="IH181" s="31"/>
      <c r="II181" s="31"/>
      <c r="IJ181" s="31"/>
      <c r="IK181" s="31"/>
      <c r="IL181" s="31"/>
      <c r="IM181" s="31"/>
      <c r="IN181" s="31"/>
      <c r="IO181" s="31"/>
      <c r="IP181" s="31"/>
      <c r="IQ181" s="31"/>
      <c r="IR181" s="31"/>
      <c r="IS181" s="31"/>
      <c r="IT181" s="31"/>
      <c r="IU181" s="31"/>
      <c r="IV181" s="31"/>
    </row>
    <row r="182" spans="1:256" x14ac:dyDescent="0.25">
      <c r="A182" s="59" t="s">
        <v>2815</v>
      </c>
      <c r="B182" s="54"/>
      <c r="C182" s="54"/>
      <c r="D182" s="54"/>
      <c r="E182" s="54"/>
      <c r="F182" s="54"/>
      <c r="G182" s="54"/>
      <c r="H182" s="54"/>
      <c r="I182" s="54"/>
      <c r="J182" s="54"/>
      <c r="K182" s="54"/>
      <c r="L182" s="54"/>
      <c r="M182" s="31"/>
      <c r="N182" s="31"/>
      <c r="O182" s="31"/>
      <c r="P182" s="31"/>
      <c r="Q182" s="31"/>
      <c r="R182" s="31"/>
      <c r="S182" s="31"/>
      <c r="T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c r="FJ182" s="31"/>
      <c r="FK182" s="31"/>
      <c r="FL182" s="31"/>
      <c r="FM182" s="31"/>
      <c r="FN182" s="31"/>
      <c r="FO182" s="31"/>
      <c r="FP182" s="31"/>
      <c r="FQ182" s="31"/>
      <c r="FR182" s="31"/>
      <c r="FS182" s="31"/>
      <c r="FT182" s="31"/>
      <c r="FU182" s="31"/>
      <c r="FV182" s="31"/>
      <c r="FW182" s="31"/>
      <c r="FX182" s="31"/>
      <c r="FY182" s="31"/>
      <c r="FZ182" s="31"/>
      <c r="GA182" s="31"/>
      <c r="GB182" s="31"/>
      <c r="GC182" s="31"/>
      <c r="GD182" s="31"/>
      <c r="GE182" s="31"/>
      <c r="GF182" s="31"/>
      <c r="GG182" s="31"/>
      <c r="GH182" s="31"/>
      <c r="GI182" s="31"/>
      <c r="GJ182" s="31"/>
      <c r="GK182" s="31"/>
      <c r="GL182" s="31"/>
      <c r="GM182" s="31"/>
      <c r="GN182" s="31"/>
      <c r="GO182" s="31"/>
      <c r="GP182" s="31"/>
      <c r="GQ182" s="31"/>
      <c r="GR182" s="31"/>
      <c r="GS182" s="31"/>
      <c r="GT182" s="31"/>
      <c r="GU182" s="31"/>
      <c r="GV182" s="31"/>
      <c r="GW182" s="31"/>
      <c r="GX182" s="31"/>
      <c r="GY182" s="31"/>
      <c r="GZ182" s="31"/>
      <c r="HA182" s="31"/>
      <c r="HB182" s="31"/>
      <c r="HC182" s="31"/>
      <c r="HD182" s="31"/>
      <c r="HE182" s="31"/>
      <c r="HF182" s="31"/>
      <c r="HG182" s="31"/>
      <c r="HH182" s="31"/>
      <c r="HI182" s="31"/>
      <c r="HJ182" s="31"/>
      <c r="HK182" s="31"/>
      <c r="HL182" s="31"/>
      <c r="HM182" s="31"/>
      <c r="HN182" s="31"/>
      <c r="HO182" s="31"/>
      <c r="HP182" s="31"/>
      <c r="HQ182" s="31"/>
      <c r="HR182" s="31"/>
      <c r="HS182" s="31"/>
      <c r="HT182" s="31"/>
      <c r="HU182" s="31"/>
      <c r="HV182" s="31"/>
      <c r="HW182" s="31"/>
      <c r="HX182" s="31"/>
      <c r="HY182" s="31"/>
      <c r="HZ182" s="31"/>
      <c r="IA182" s="31"/>
      <c r="IB182" s="31"/>
      <c r="IC182" s="31"/>
      <c r="ID182" s="31"/>
      <c r="IE182" s="31"/>
      <c r="IF182" s="31"/>
      <c r="IG182" s="31"/>
      <c r="IH182" s="31"/>
      <c r="II182" s="31"/>
      <c r="IJ182" s="31"/>
      <c r="IK182" s="31"/>
      <c r="IL182" s="31"/>
      <c r="IM182" s="31"/>
      <c r="IN182" s="31"/>
      <c r="IO182" s="31"/>
      <c r="IP182" s="31"/>
      <c r="IQ182" s="31"/>
      <c r="IR182" s="31"/>
      <c r="IS182" s="31"/>
      <c r="IT182" s="31"/>
      <c r="IU182" s="31"/>
      <c r="IV182" s="31"/>
    </row>
    <row r="183" spans="1:256" x14ac:dyDescent="0.25">
      <c r="A183" s="59" t="s">
        <v>2817</v>
      </c>
      <c r="B183" s="54"/>
      <c r="C183" s="54"/>
      <c r="D183" s="54"/>
      <c r="E183" s="54"/>
      <c r="F183" s="54"/>
      <c r="G183" s="54"/>
      <c r="H183" s="54"/>
      <c r="I183" s="54"/>
      <c r="J183" s="54"/>
      <c r="K183" s="54"/>
      <c r="L183" s="54"/>
      <c r="M183" s="31"/>
      <c r="N183" s="31"/>
      <c r="O183" s="31"/>
      <c r="P183" s="31"/>
      <c r="Q183" s="31"/>
      <c r="R183" s="31"/>
      <c r="S183" s="31"/>
      <c r="T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c r="FJ183" s="31"/>
      <c r="FK183" s="31"/>
      <c r="FL183" s="31"/>
      <c r="FM183" s="31"/>
      <c r="FN183" s="31"/>
      <c r="FO183" s="31"/>
      <c r="FP183" s="31"/>
      <c r="FQ183" s="31"/>
      <c r="FR183" s="31"/>
      <c r="FS183" s="31"/>
      <c r="FT183" s="31"/>
      <c r="FU183" s="31"/>
      <c r="FV183" s="31"/>
      <c r="FW183" s="31"/>
      <c r="FX183" s="31"/>
      <c r="FY183" s="31"/>
      <c r="FZ183" s="31"/>
      <c r="GA183" s="31"/>
      <c r="GB183" s="31"/>
      <c r="GC183" s="31"/>
      <c r="GD183" s="31"/>
      <c r="GE183" s="31"/>
      <c r="GF183" s="31"/>
      <c r="GG183" s="31"/>
      <c r="GH183" s="31"/>
      <c r="GI183" s="31"/>
      <c r="GJ183" s="31"/>
      <c r="GK183" s="31"/>
      <c r="GL183" s="31"/>
      <c r="GM183" s="31"/>
      <c r="GN183" s="31"/>
      <c r="GO183" s="31"/>
      <c r="GP183" s="31"/>
      <c r="GQ183" s="31"/>
      <c r="GR183" s="31"/>
      <c r="GS183" s="31"/>
      <c r="GT183" s="31"/>
      <c r="GU183" s="31"/>
      <c r="GV183" s="31"/>
      <c r="GW183" s="31"/>
      <c r="GX183" s="31"/>
      <c r="GY183" s="31"/>
      <c r="GZ183" s="31"/>
      <c r="HA183" s="31"/>
      <c r="HB183" s="31"/>
      <c r="HC183" s="31"/>
      <c r="HD183" s="31"/>
      <c r="HE183" s="31"/>
      <c r="HF183" s="31"/>
      <c r="HG183" s="31"/>
      <c r="HH183" s="31"/>
      <c r="HI183" s="31"/>
      <c r="HJ183" s="31"/>
      <c r="HK183" s="31"/>
      <c r="HL183" s="31"/>
      <c r="HM183" s="31"/>
      <c r="HN183" s="31"/>
      <c r="HO183" s="31"/>
      <c r="HP183" s="31"/>
      <c r="HQ183" s="31"/>
      <c r="HR183" s="31"/>
      <c r="HS183" s="31"/>
      <c r="HT183" s="31"/>
      <c r="HU183" s="31"/>
      <c r="HV183" s="31"/>
      <c r="HW183" s="31"/>
      <c r="HX183" s="31"/>
      <c r="HY183" s="31"/>
      <c r="HZ183" s="31"/>
      <c r="IA183" s="31"/>
      <c r="IB183" s="31"/>
      <c r="IC183" s="31"/>
      <c r="ID183" s="31"/>
      <c r="IE183" s="31"/>
      <c r="IF183" s="31"/>
      <c r="IG183" s="31"/>
      <c r="IH183" s="31"/>
      <c r="II183" s="31"/>
      <c r="IJ183" s="31"/>
      <c r="IK183" s="31"/>
      <c r="IL183" s="31"/>
      <c r="IM183" s="31"/>
      <c r="IN183" s="31"/>
      <c r="IO183" s="31"/>
      <c r="IP183" s="31"/>
      <c r="IQ183" s="31"/>
      <c r="IR183" s="31"/>
      <c r="IS183" s="31"/>
      <c r="IT183" s="31"/>
      <c r="IU183" s="31"/>
      <c r="IV183" s="31"/>
    </row>
    <row r="184" spans="1:256" x14ac:dyDescent="0.25">
      <c r="A184" s="59" t="s">
        <v>2818</v>
      </c>
      <c r="B184" s="31"/>
      <c r="C184" s="18"/>
      <c r="D184" s="31"/>
      <c r="E184" s="31"/>
      <c r="F184" s="31"/>
      <c r="G184" s="31"/>
      <c r="H184" s="31"/>
      <c r="I184" s="31"/>
      <c r="J184" s="31"/>
      <c r="K184" s="31"/>
      <c r="L184" s="31"/>
      <c r="M184" s="31"/>
      <c r="N184" s="31"/>
      <c r="O184" s="31"/>
      <c r="P184" s="31"/>
      <c r="Q184" s="31"/>
      <c r="R184" s="31"/>
      <c r="S184" s="31"/>
      <c r="T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c r="GF184" s="31"/>
      <c r="GG184" s="31"/>
      <c r="GH184" s="31"/>
      <c r="GI184" s="31"/>
      <c r="GJ184" s="31"/>
      <c r="GK184" s="31"/>
      <c r="GL184" s="31"/>
      <c r="GM184" s="31"/>
      <c r="GN184" s="31"/>
      <c r="GO184" s="31"/>
      <c r="GP184" s="31"/>
      <c r="GQ184" s="31"/>
      <c r="GR184" s="31"/>
      <c r="GS184" s="31"/>
      <c r="GT184" s="31"/>
      <c r="GU184" s="31"/>
      <c r="GV184" s="31"/>
      <c r="GW184" s="31"/>
      <c r="GX184" s="31"/>
      <c r="GY184" s="31"/>
      <c r="GZ184" s="31"/>
      <c r="HA184" s="31"/>
      <c r="HB184" s="31"/>
      <c r="HC184" s="31"/>
      <c r="HD184" s="31"/>
      <c r="HE184" s="31"/>
      <c r="HF184" s="31"/>
      <c r="HG184" s="31"/>
      <c r="HH184" s="31"/>
      <c r="HI184" s="31"/>
      <c r="HJ184" s="31"/>
      <c r="HK184" s="31"/>
      <c r="HL184" s="31"/>
      <c r="HM184" s="31"/>
      <c r="HN184" s="31"/>
      <c r="HO184" s="31"/>
      <c r="HP184" s="31"/>
      <c r="HQ184" s="31"/>
      <c r="HR184" s="31"/>
      <c r="HS184" s="31"/>
      <c r="HT184" s="31"/>
      <c r="HU184" s="31"/>
      <c r="HV184" s="31"/>
      <c r="HW184" s="31"/>
      <c r="HX184" s="31"/>
      <c r="HY184" s="31"/>
      <c r="HZ184" s="31"/>
      <c r="IA184" s="31"/>
      <c r="IB184" s="31"/>
      <c r="IC184" s="31"/>
      <c r="ID184" s="31"/>
      <c r="IE184" s="31"/>
      <c r="IF184" s="31"/>
      <c r="IG184" s="31"/>
      <c r="IH184" s="31"/>
      <c r="II184" s="31"/>
      <c r="IJ184" s="31"/>
      <c r="IK184" s="31"/>
      <c r="IL184" s="31"/>
      <c r="IM184" s="31"/>
      <c r="IN184" s="31"/>
      <c r="IO184" s="31"/>
      <c r="IP184" s="31"/>
      <c r="IQ184" s="31"/>
      <c r="IR184" s="31"/>
      <c r="IS184" s="31"/>
      <c r="IT184" s="31"/>
      <c r="IU184" s="31"/>
      <c r="IV184" s="31"/>
    </row>
    <row r="185" spans="1:256" ht="13.8" thickBot="1" x14ac:dyDescent="0.3">
      <c r="A185" s="68" t="s">
        <v>39</v>
      </c>
      <c r="B185" s="31"/>
      <c r="C185" s="18"/>
      <c r="D185" s="31"/>
      <c r="E185" s="31"/>
      <c r="F185" s="31"/>
      <c r="G185" s="31"/>
      <c r="H185" s="31"/>
      <c r="I185" s="31"/>
      <c r="J185" s="31"/>
      <c r="K185" s="31"/>
      <c r="L185" s="31"/>
      <c r="M185" s="31"/>
      <c r="N185" s="31"/>
      <c r="O185" s="31"/>
      <c r="P185" s="31"/>
      <c r="Q185" s="31"/>
      <c r="R185" s="31"/>
      <c r="S185" s="31"/>
      <c r="T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c r="GF185" s="31"/>
      <c r="GG185" s="31"/>
      <c r="GH185" s="31"/>
      <c r="GI185" s="31"/>
      <c r="GJ185" s="31"/>
      <c r="GK185" s="31"/>
      <c r="GL185" s="31"/>
      <c r="GM185" s="31"/>
      <c r="GN185" s="31"/>
      <c r="GO185" s="31"/>
      <c r="GP185" s="31"/>
      <c r="GQ185" s="31"/>
      <c r="GR185" s="31"/>
      <c r="GS185" s="31"/>
      <c r="GT185" s="31"/>
      <c r="GU185" s="31"/>
      <c r="GV185" s="31"/>
      <c r="GW185" s="31"/>
      <c r="GX185" s="31"/>
      <c r="GY185" s="31"/>
      <c r="GZ185" s="31"/>
      <c r="HA185" s="31"/>
      <c r="HB185" s="31"/>
      <c r="HC185" s="31"/>
      <c r="HD185" s="31"/>
      <c r="HE185" s="31"/>
      <c r="HF185" s="31"/>
      <c r="HG185" s="31"/>
      <c r="HH185" s="31"/>
      <c r="HI185" s="31"/>
      <c r="HJ185" s="31"/>
      <c r="HK185" s="31"/>
      <c r="HL185" s="31"/>
      <c r="HM185" s="31"/>
      <c r="HN185" s="31"/>
      <c r="HO185" s="31"/>
      <c r="HP185" s="31"/>
      <c r="HQ185" s="31"/>
      <c r="HR185" s="31"/>
      <c r="HS185" s="31"/>
      <c r="HT185" s="31"/>
      <c r="HU185" s="31"/>
      <c r="HV185" s="31"/>
      <c r="HW185" s="31"/>
      <c r="HX185" s="31"/>
      <c r="HY185" s="31"/>
      <c r="HZ185" s="31"/>
      <c r="IA185" s="31"/>
      <c r="IB185" s="31"/>
      <c r="IC185" s="31"/>
      <c r="ID185" s="31"/>
      <c r="IE185" s="31"/>
      <c r="IF185" s="31"/>
      <c r="IG185" s="31"/>
      <c r="IH185" s="31"/>
      <c r="II185" s="31"/>
      <c r="IJ185" s="31"/>
      <c r="IK185" s="31"/>
      <c r="IL185" s="31"/>
      <c r="IM185" s="31"/>
      <c r="IN185" s="31"/>
      <c r="IO185" s="31"/>
      <c r="IP185" s="31"/>
      <c r="IQ185" s="31"/>
      <c r="IR185" s="31"/>
      <c r="IS185" s="31"/>
      <c r="IT185" s="31"/>
      <c r="IU185" s="31"/>
      <c r="IV185" s="31"/>
    </row>
    <row r="186" spans="1:256" x14ac:dyDescent="0.25">
      <c r="A186" s="2"/>
      <c r="B186" s="31"/>
      <c r="C186" s="18"/>
      <c r="D186" s="31"/>
      <c r="E186" s="31"/>
      <c r="F186" s="31"/>
      <c r="G186" s="31"/>
      <c r="H186" s="31"/>
      <c r="I186" s="31"/>
      <c r="J186" s="31"/>
      <c r="K186" s="31"/>
      <c r="L186" s="31"/>
      <c r="M186" s="31"/>
      <c r="N186" s="31"/>
      <c r="O186" s="31"/>
      <c r="P186" s="31"/>
      <c r="Q186" s="31"/>
      <c r="R186" s="31"/>
      <c r="S186" s="31"/>
      <c r="T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c r="GF186" s="31"/>
      <c r="GG186" s="31"/>
      <c r="GH186" s="31"/>
      <c r="GI186" s="31"/>
      <c r="GJ186" s="31"/>
      <c r="GK186" s="31"/>
      <c r="GL186" s="31"/>
      <c r="GM186" s="31"/>
      <c r="GN186" s="31"/>
      <c r="GO186" s="31"/>
      <c r="GP186" s="31"/>
      <c r="GQ186" s="31"/>
      <c r="GR186" s="31"/>
      <c r="GS186" s="31"/>
      <c r="GT186" s="31"/>
      <c r="GU186" s="31"/>
      <c r="GV186" s="31"/>
      <c r="GW186" s="31"/>
      <c r="GX186" s="31"/>
      <c r="GY186" s="31"/>
      <c r="GZ186" s="31"/>
      <c r="HA186" s="31"/>
      <c r="HB186" s="31"/>
      <c r="HC186" s="31"/>
      <c r="HD186" s="31"/>
      <c r="HE186" s="31"/>
      <c r="HF186" s="31"/>
      <c r="HG186" s="31"/>
      <c r="HH186" s="31"/>
      <c r="HI186" s="31"/>
      <c r="HJ186" s="31"/>
      <c r="HK186" s="31"/>
      <c r="HL186" s="31"/>
      <c r="HM186" s="31"/>
      <c r="HN186" s="31"/>
      <c r="HO186" s="31"/>
      <c r="HP186" s="31"/>
      <c r="HQ186" s="31"/>
      <c r="HR186" s="31"/>
      <c r="HS186" s="31"/>
      <c r="HT186" s="31"/>
      <c r="HU186" s="31"/>
      <c r="HV186" s="31"/>
      <c r="HW186" s="31"/>
      <c r="HX186" s="31"/>
      <c r="HY186" s="31"/>
      <c r="HZ186" s="31"/>
      <c r="IA186" s="31"/>
      <c r="IB186" s="31"/>
      <c r="IC186" s="31"/>
      <c r="ID186" s="31"/>
      <c r="IE186" s="31"/>
      <c r="IF186" s="31"/>
      <c r="IG186" s="31"/>
      <c r="IH186" s="31"/>
      <c r="II186" s="31"/>
      <c r="IJ186" s="31"/>
      <c r="IK186" s="31"/>
      <c r="IL186" s="31"/>
      <c r="IM186" s="31"/>
      <c r="IN186" s="31"/>
      <c r="IO186" s="31"/>
      <c r="IP186" s="31"/>
      <c r="IQ186" s="31"/>
      <c r="IR186" s="31"/>
      <c r="IS186" s="31"/>
      <c r="IT186" s="31"/>
      <c r="IU186" s="31"/>
      <c r="IV186" s="31"/>
    </row>
    <row r="187" spans="1:256" x14ac:dyDescent="0.25">
      <c r="A187" s="2"/>
      <c r="B187" s="31"/>
      <c r="C187" s="18"/>
      <c r="D187" s="31"/>
      <c r="E187" s="31"/>
      <c r="F187" s="31"/>
      <c r="G187" s="31"/>
      <c r="H187" s="31"/>
      <c r="I187" s="31"/>
      <c r="J187" s="31"/>
      <c r="K187" s="31"/>
      <c r="L187" s="31"/>
      <c r="M187" s="31"/>
      <c r="N187" s="31"/>
      <c r="O187" s="31"/>
      <c r="P187" s="31"/>
      <c r="Q187" s="31"/>
      <c r="R187" s="31"/>
      <c r="S187" s="31"/>
      <c r="T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c r="FJ187" s="31"/>
      <c r="FK187" s="31"/>
      <c r="FL187" s="31"/>
      <c r="FM187" s="31"/>
      <c r="FN187" s="31"/>
      <c r="FO187" s="31"/>
      <c r="FP187" s="31"/>
      <c r="FQ187" s="31"/>
      <c r="FR187" s="31"/>
      <c r="FS187" s="31"/>
      <c r="FT187" s="31"/>
      <c r="FU187" s="31"/>
      <c r="FV187" s="31"/>
      <c r="FW187" s="31"/>
      <c r="FX187" s="31"/>
      <c r="FY187" s="31"/>
      <c r="FZ187" s="31"/>
      <c r="GA187" s="31"/>
      <c r="GB187" s="31"/>
      <c r="GC187" s="31"/>
      <c r="GD187" s="31"/>
      <c r="GE187" s="31"/>
      <c r="GF187" s="31"/>
      <c r="GG187" s="31"/>
      <c r="GH187" s="31"/>
      <c r="GI187" s="31"/>
      <c r="GJ187" s="31"/>
      <c r="GK187" s="31"/>
      <c r="GL187" s="31"/>
      <c r="GM187" s="31"/>
      <c r="GN187" s="31"/>
      <c r="GO187" s="31"/>
      <c r="GP187" s="31"/>
      <c r="GQ187" s="31"/>
      <c r="GR187" s="31"/>
      <c r="GS187" s="31"/>
      <c r="GT187" s="31"/>
      <c r="GU187" s="31"/>
      <c r="GV187" s="31"/>
      <c r="GW187" s="31"/>
      <c r="GX187" s="31"/>
      <c r="GY187" s="31"/>
      <c r="GZ187" s="31"/>
      <c r="HA187" s="31"/>
      <c r="HB187" s="31"/>
      <c r="HC187" s="31"/>
      <c r="HD187" s="31"/>
      <c r="HE187" s="31"/>
      <c r="HF187" s="31"/>
      <c r="HG187" s="31"/>
      <c r="HH187" s="31"/>
      <c r="HI187" s="31"/>
      <c r="HJ187" s="31"/>
      <c r="HK187" s="31"/>
      <c r="HL187" s="31"/>
      <c r="HM187" s="31"/>
      <c r="HN187" s="31"/>
      <c r="HO187" s="31"/>
      <c r="HP187" s="31"/>
      <c r="HQ187" s="31"/>
      <c r="HR187" s="31"/>
      <c r="HS187" s="31"/>
      <c r="HT187" s="31"/>
      <c r="HU187" s="31"/>
      <c r="HV187" s="31"/>
      <c r="HW187" s="31"/>
      <c r="HX187" s="31"/>
      <c r="HY187" s="31"/>
      <c r="HZ187" s="31"/>
      <c r="IA187" s="31"/>
      <c r="IB187" s="31"/>
      <c r="IC187" s="31"/>
      <c r="ID187" s="31"/>
      <c r="IE187" s="31"/>
      <c r="IF187" s="31"/>
      <c r="IG187" s="31"/>
      <c r="IH187" s="31"/>
      <c r="II187" s="31"/>
      <c r="IJ187" s="31"/>
      <c r="IK187" s="31"/>
      <c r="IL187" s="31"/>
      <c r="IM187" s="31"/>
      <c r="IN187" s="31"/>
      <c r="IO187" s="31"/>
      <c r="IP187" s="31"/>
      <c r="IQ187" s="31"/>
      <c r="IR187" s="31"/>
      <c r="IS187" s="31"/>
      <c r="IT187" s="31"/>
      <c r="IU187" s="31"/>
      <c r="IV187" s="31"/>
    </row>
    <row r="188" spans="1:256" x14ac:dyDescent="0.25">
      <c r="A188" s="2"/>
      <c r="B188" s="31"/>
      <c r="C188" s="18"/>
      <c r="D188" s="31"/>
      <c r="E188" s="31"/>
      <c r="F188" s="31"/>
      <c r="G188" s="31"/>
      <c r="H188" s="31"/>
      <c r="I188" s="31"/>
      <c r="J188" s="31"/>
      <c r="K188" s="31"/>
      <c r="L188" s="31"/>
      <c r="M188" s="31"/>
      <c r="N188" s="31"/>
      <c r="O188" s="31"/>
      <c r="P188" s="31"/>
      <c r="Q188" s="31"/>
      <c r="R188" s="31"/>
      <c r="S188" s="31"/>
      <c r="T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c r="FJ188" s="31"/>
      <c r="FK188" s="31"/>
      <c r="FL188" s="31"/>
      <c r="FM188" s="31"/>
      <c r="FN188" s="31"/>
      <c r="FO188" s="31"/>
      <c r="FP188" s="31"/>
      <c r="FQ188" s="31"/>
      <c r="FR188" s="31"/>
      <c r="FS188" s="31"/>
      <c r="FT188" s="31"/>
      <c r="FU188" s="31"/>
      <c r="FV188" s="31"/>
      <c r="FW188" s="31"/>
      <c r="FX188" s="31"/>
      <c r="FY188" s="31"/>
      <c r="FZ188" s="31"/>
      <c r="GA188" s="31"/>
      <c r="GB188" s="31"/>
      <c r="GC188" s="31"/>
      <c r="GD188" s="31"/>
      <c r="GE188" s="31"/>
      <c r="GF188" s="31"/>
      <c r="GG188" s="31"/>
      <c r="GH188" s="31"/>
      <c r="GI188" s="31"/>
      <c r="GJ188" s="31"/>
      <c r="GK188" s="31"/>
      <c r="GL188" s="31"/>
      <c r="GM188" s="31"/>
      <c r="GN188" s="31"/>
      <c r="GO188" s="31"/>
      <c r="GP188" s="31"/>
      <c r="GQ188" s="31"/>
      <c r="GR188" s="31"/>
      <c r="GS188" s="31"/>
      <c r="GT188" s="31"/>
      <c r="GU188" s="31"/>
      <c r="GV188" s="31"/>
      <c r="GW188" s="31"/>
      <c r="GX188" s="31"/>
      <c r="GY188" s="31"/>
      <c r="GZ188" s="31"/>
      <c r="HA188" s="31"/>
      <c r="HB188" s="31"/>
      <c r="HC188" s="31"/>
      <c r="HD188" s="31"/>
      <c r="HE188" s="31"/>
      <c r="HF188" s="31"/>
      <c r="HG188" s="31"/>
      <c r="HH188" s="31"/>
      <c r="HI188" s="31"/>
      <c r="HJ188" s="31"/>
      <c r="HK188" s="31"/>
      <c r="HL188" s="31"/>
      <c r="HM188" s="31"/>
      <c r="HN188" s="31"/>
      <c r="HO188" s="31"/>
      <c r="HP188" s="31"/>
      <c r="HQ188" s="31"/>
      <c r="HR188" s="31"/>
      <c r="HS188" s="31"/>
      <c r="HT188" s="31"/>
      <c r="HU188" s="31"/>
      <c r="HV188" s="31"/>
      <c r="HW188" s="31"/>
      <c r="HX188" s="31"/>
      <c r="HY188" s="31"/>
      <c r="HZ188" s="31"/>
      <c r="IA188" s="31"/>
      <c r="IB188" s="31"/>
      <c r="IC188" s="31"/>
      <c r="ID188" s="31"/>
      <c r="IE188" s="31"/>
      <c r="IF188" s="31"/>
      <c r="IG188" s="31"/>
      <c r="IH188" s="31"/>
      <c r="II188" s="31"/>
      <c r="IJ188" s="31"/>
      <c r="IK188" s="31"/>
      <c r="IL188" s="31"/>
      <c r="IM188" s="31"/>
      <c r="IN188" s="31"/>
      <c r="IO188" s="31"/>
      <c r="IP188" s="31"/>
      <c r="IQ188" s="31"/>
      <c r="IR188" s="31"/>
      <c r="IS188" s="31"/>
      <c r="IT188" s="31"/>
      <c r="IU188" s="31"/>
      <c r="IV188" s="31"/>
    </row>
    <row r="189" spans="1:256" x14ac:dyDescent="0.25">
      <c r="A189" s="2"/>
      <c r="B189" s="31"/>
      <c r="C189" s="18"/>
      <c r="D189" s="31"/>
      <c r="E189" s="31"/>
      <c r="F189" s="31"/>
      <c r="G189" s="31"/>
      <c r="H189" s="31"/>
      <c r="I189" s="31"/>
      <c r="J189" s="31"/>
      <c r="K189" s="31"/>
      <c r="L189" s="31"/>
      <c r="M189" s="31"/>
      <c r="N189" s="31"/>
      <c r="O189" s="31"/>
      <c r="P189" s="31"/>
      <c r="Q189" s="31"/>
      <c r="R189" s="31"/>
      <c r="S189" s="31"/>
      <c r="T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c r="FJ189" s="31"/>
      <c r="FK189" s="31"/>
      <c r="FL189" s="31"/>
      <c r="FM189" s="31"/>
      <c r="FN189" s="31"/>
      <c r="FO189" s="31"/>
      <c r="FP189" s="31"/>
      <c r="FQ189" s="31"/>
      <c r="FR189" s="31"/>
      <c r="FS189" s="31"/>
      <c r="FT189" s="31"/>
      <c r="FU189" s="31"/>
      <c r="FV189" s="31"/>
      <c r="FW189" s="31"/>
      <c r="FX189" s="31"/>
      <c r="FY189" s="31"/>
      <c r="FZ189" s="31"/>
      <c r="GA189" s="31"/>
      <c r="GB189" s="31"/>
      <c r="GC189" s="31"/>
      <c r="GD189" s="31"/>
      <c r="GE189" s="31"/>
      <c r="GF189" s="31"/>
      <c r="GG189" s="31"/>
      <c r="GH189" s="31"/>
      <c r="GI189" s="31"/>
      <c r="GJ189" s="31"/>
      <c r="GK189" s="31"/>
      <c r="GL189" s="31"/>
      <c r="GM189" s="31"/>
      <c r="GN189" s="31"/>
      <c r="GO189" s="31"/>
      <c r="GP189" s="31"/>
      <c r="GQ189" s="31"/>
      <c r="GR189" s="31"/>
      <c r="GS189" s="31"/>
      <c r="GT189" s="31"/>
      <c r="GU189" s="31"/>
      <c r="GV189" s="31"/>
      <c r="GW189" s="31"/>
      <c r="GX189" s="31"/>
      <c r="GY189" s="31"/>
      <c r="GZ189" s="31"/>
      <c r="HA189" s="31"/>
      <c r="HB189" s="31"/>
      <c r="HC189" s="31"/>
      <c r="HD189" s="31"/>
      <c r="HE189" s="31"/>
      <c r="HF189" s="31"/>
      <c r="HG189" s="31"/>
      <c r="HH189" s="31"/>
      <c r="HI189" s="31"/>
      <c r="HJ189" s="31"/>
      <c r="HK189" s="31"/>
      <c r="HL189" s="31"/>
      <c r="HM189" s="31"/>
      <c r="HN189" s="31"/>
      <c r="HO189" s="31"/>
      <c r="HP189" s="31"/>
      <c r="HQ189" s="31"/>
      <c r="HR189" s="31"/>
      <c r="HS189" s="31"/>
      <c r="HT189" s="31"/>
      <c r="HU189" s="31"/>
      <c r="HV189" s="31"/>
      <c r="HW189" s="31"/>
      <c r="HX189" s="31"/>
      <c r="HY189" s="31"/>
      <c r="HZ189" s="31"/>
      <c r="IA189" s="31"/>
      <c r="IB189" s="31"/>
      <c r="IC189" s="31"/>
      <c r="ID189" s="31"/>
      <c r="IE189" s="31"/>
      <c r="IF189" s="31"/>
      <c r="IG189" s="31"/>
      <c r="IH189" s="31"/>
      <c r="II189" s="31"/>
      <c r="IJ189" s="31"/>
      <c r="IK189" s="31"/>
      <c r="IL189" s="31"/>
      <c r="IM189" s="31"/>
      <c r="IN189" s="31"/>
      <c r="IO189" s="31"/>
      <c r="IP189" s="31"/>
      <c r="IQ189" s="31"/>
      <c r="IR189" s="31"/>
      <c r="IS189" s="31"/>
      <c r="IT189" s="31"/>
      <c r="IU189" s="31"/>
      <c r="IV189" s="31"/>
    </row>
    <row r="190" spans="1:256" x14ac:dyDescent="0.25">
      <c r="A190" s="2"/>
      <c r="B190" s="31"/>
      <c r="C190" s="18"/>
      <c r="D190" s="31"/>
      <c r="E190" s="31"/>
      <c r="F190" s="31"/>
      <c r="G190" s="31"/>
      <c r="H190" s="31"/>
      <c r="I190" s="31"/>
      <c r="J190" s="31"/>
      <c r="K190" s="31"/>
      <c r="L190" s="31"/>
      <c r="M190" s="31"/>
      <c r="N190" s="31"/>
      <c r="O190" s="31"/>
      <c r="P190" s="31"/>
      <c r="Q190" s="31"/>
      <c r="R190" s="31"/>
      <c r="S190" s="31"/>
      <c r="T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c r="FJ190" s="31"/>
      <c r="FK190" s="31"/>
      <c r="FL190" s="31"/>
      <c r="FM190" s="31"/>
      <c r="FN190" s="31"/>
      <c r="FO190" s="31"/>
      <c r="FP190" s="31"/>
      <c r="FQ190" s="31"/>
      <c r="FR190" s="31"/>
      <c r="FS190" s="31"/>
      <c r="FT190" s="31"/>
      <c r="FU190" s="31"/>
      <c r="FV190" s="31"/>
      <c r="FW190" s="31"/>
      <c r="FX190" s="31"/>
      <c r="FY190" s="31"/>
      <c r="FZ190" s="31"/>
      <c r="GA190" s="31"/>
      <c r="GB190" s="31"/>
      <c r="GC190" s="31"/>
      <c r="GD190" s="31"/>
      <c r="GE190" s="31"/>
      <c r="GF190" s="31"/>
      <c r="GG190" s="31"/>
      <c r="GH190" s="31"/>
      <c r="GI190" s="31"/>
      <c r="GJ190" s="31"/>
      <c r="GK190" s="31"/>
      <c r="GL190" s="31"/>
      <c r="GM190" s="31"/>
      <c r="GN190" s="31"/>
      <c r="GO190" s="31"/>
      <c r="GP190" s="31"/>
      <c r="GQ190" s="31"/>
      <c r="GR190" s="31"/>
      <c r="GS190" s="31"/>
      <c r="GT190" s="31"/>
      <c r="GU190" s="31"/>
      <c r="GV190" s="31"/>
      <c r="GW190" s="31"/>
      <c r="GX190" s="31"/>
      <c r="GY190" s="31"/>
      <c r="GZ190" s="31"/>
      <c r="HA190" s="31"/>
      <c r="HB190" s="31"/>
      <c r="HC190" s="31"/>
      <c r="HD190" s="31"/>
      <c r="HE190" s="31"/>
      <c r="HF190" s="31"/>
      <c r="HG190" s="31"/>
      <c r="HH190" s="31"/>
      <c r="HI190" s="31"/>
      <c r="HJ190" s="31"/>
      <c r="HK190" s="31"/>
      <c r="HL190" s="31"/>
      <c r="HM190" s="31"/>
      <c r="HN190" s="31"/>
      <c r="HO190" s="31"/>
      <c r="HP190" s="31"/>
      <c r="HQ190" s="31"/>
      <c r="HR190" s="31"/>
      <c r="HS190" s="31"/>
      <c r="HT190" s="31"/>
      <c r="HU190" s="31"/>
      <c r="HV190" s="31"/>
      <c r="HW190" s="31"/>
      <c r="HX190" s="31"/>
      <c r="HY190" s="31"/>
      <c r="HZ190" s="31"/>
      <c r="IA190" s="31"/>
      <c r="IB190" s="31"/>
      <c r="IC190" s="31"/>
      <c r="ID190" s="31"/>
      <c r="IE190" s="31"/>
      <c r="IF190" s="31"/>
      <c r="IG190" s="31"/>
      <c r="IH190" s="31"/>
      <c r="II190" s="31"/>
      <c r="IJ190" s="31"/>
      <c r="IK190" s="31"/>
      <c r="IL190" s="31"/>
      <c r="IM190" s="31"/>
      <c r="IN190" s="31"/>
      <c r="IO190" s="31"/>
      <c r="IP190" s="31"/>
      <c r="IQ190" s="31"/>
      <c r="IR190" s="31"/>
      <c r="IS190" s="31"/>
      <c r="IT190" s="31"/>
      <c r="IU190" s="31"/>
      <c r="IV190" s="31"/>
    </row>
    <row r="191" spans="1:256" x14ac:dyDescent="0.25">
      <c r="A191" s="2"/>
      <c r="B191" s="31"/>
      <c r="C191" s="18"/>
      <c r="D191" s="31"/>
      <c r="E191" s="31"/>
      <c r="F191" s="31"/>
      <c r="G191" s="31"/>
      <c r="H191" s="31"/>
      <c r="I191" s="31"/>
      <c r="J191" s="31"/>
      <c r="K191" s="31"/>
      <c r="L191" s="31"/>
      <c r="M191" s="31"/>
      <c r="N191" s="31"/>
      <c r="O191" s="31"/>
      <c r="P191" s="31"/>
      <c r="Q191" s="31"/>
      <c r="R191" s="31"/>
      <c r="S191" s="31"/>
      <c r="T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c r="ER191" s="31"/>
      <c r="ES191" s="31"/>
      <c r="ET191" s="31"/>
      <c r="EU191" s="31"/>
      <c r="EV191" s="31"/>
      <c r="EW191" s="31"/>
      <c r="EX191" s="31"/>
      <c r="EY191" s="31"/>
      <c r="EZ191" s="31"/>
      <c r="FA191" s="31"/>
      <c r="FB191" s="31"/>
      <c r="FC191" s="31"/>
      <c r="FD191" s="31"/>
      <c r="FE191" s="31"/>
      <c r="FF191" s="31"/>
      <c r="FG191" s="31"/>
      <c r="FH191" s="31"/>
      <c r="FI191" s="31"/>
      <c r="FJ191" s="31"/>
      <c r="FK191" s="31"/>
      <c r="FL191" s="31"/>
      <c r="FM191" s="31"/>
      <c r="FN191" s="31"/>
      <c r="FO191" s="31"/>
      <c r="FP191" s="31"/>
      <c r="FQ191" s="31"/>
      <c r="FR191" s="31"/>
      <c r="FS191" s="31"/>
      <c r="FT191" s="31"/>
      <c r="FU191" s="31"/>
      <c r="FV191" s="31"/>
      <c r="FW191" s="31"/>
      <c r="FX191" s="31"/>
      <c r="FY191" s="31"/>
      <c r="FZ191" s="31"/>
      <c r="GA191" s="31"/>
      <c r="GB191" s="31"/>
      <c r="GC191" s="31"/>
      <c r="GD191" s="31"/>
      <c r="GE191" s="31"/>
      <c r="GF191" s="31"/>
      <c r="GG191" s="31"/>
      <c r="GH191" s="31"/>
      <c r="GI191" s="31"/>
      <c r="GJ191" s="31"/>
      <c r="GK191" s="31"/>
      <c r="GL191" s="31"/>
      <c r="GM191" s="31"/>
      <c r="GN191" s="31"/>
      <c r="GO191" s="31"/>
      <c r="GP191" s="31"/>
      <c r="GQ191" s="31"/>
      <c r="GR191" s="31"/>
      <c r="GS191" s="31"/>
      <c r="GT191" s="31"/>
      <c r="GU191" s="31"/>
      <c r="GV191" s="31"/>
      <c r="GW191" s="31"/>
      <c r="GX191" s="31"/>
      <c r="GY191" s="31"/>
      <c r="GZ191" s="31"/>
      <c r="HA191" s="31"/>
      <c r="HB191" s="31"/>
      <c r="HC191" s="31"/>
      <c r="HD191" s="31"/>
      <c r="HE191" s="31"/>
      <c r="HF191" s="31"/>
      <c r="HG191" s="31"/>
      <c r="HH191" s="31"/>
      <c r="HI191" s="31"/>
      <c r="HJ191" s="31"/>
      <c r="HK191" s="31"/>
      <c r="HL191" s="31"/>
      <c r="HM191" s="31"/>
      <c r="HN191" s="31"/>
      <c r="HO191" s="31"/>
      <c r="HP191" s="31"/>
      <c r="HQ191" s="31"/>
      <c r="HR191" s="31"/>
      <c r="HS191" s="31"/>
      <c r="HT191" s="31"/>
      <c r="HU191" s="31"/>
      <c r="HV191" s="31"/>
      <c r="HW191" s="31"/>
      <c r="HX191" s="31"/>
      <c r="HY191" s="31"/>
      <c r="HZ191" s="31"/>
      <c r="IA191" s="31"/>
      <c r="IB191" s="31"/>
      <c r="IC191" s="31"/>
      <c r="ID191" s="31"/>
      <c r="IE191" s="31"/>
      <c r="IF191" s="31"/>
      <c r="IG191" s="31"/>
      <c r="IH191" s="31"/>
      <c r="II191" s="31"/>
      <c r="IJ191" s="31"/>
      <c r="IK191" s="31"/>
      <c r="IL191" s="31"/>
      <c r="IM191" s="31"/>
      <c r="IN191" s="31"/>
      <c r="IO191" s="31"/>
      <c r="IP191" s="31"/>
      <c r="IQ191" s="31"/>
      <c r="IR191" s="31"/>
      <c r="IS191" s="31"/>
      <c r="IT191" s="31"/>
      <c r="IU191" s="31"/>
      <c r="IV191" s="31"/>
    </row>
    <row r="192" spans="1:256" x14ac:dyDescent="0.25">
      <c r="A192" s="2"/>
      <c r="B192" s="31"/>
      <c r="C192" s="18"/>
      <c r="D192" s="31"/>
      <c r="E192" s="31"/>
      <c r="F192" s="31"/>
      <c r="G192" s="31"/>
      <c r="H192" s="31"/>
      <c r="I192" s="31"/>
      <c r="J192" s="31"/>
      <c r="K192" s="31"/>
      <c r="L192" s="31"/>
      <c r="M192" s="31"/>
      <c r="N192" s="31"/>
      <c r="O192" s="31"/>
      <c r="P192" s="31"/>
      <c r="Q192" s="31"/>
      <c r="R192" s="31"/>
      <c r="S192" s="31"/>
      <c r="T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c r="ER192" s="31"/>
      <c r="ES192" s="31"/>
      <c r="ET192" s="31"/>
      <c r="EU192" s="31"/>
      <c r="EV192" s="31"/>
      <c r="EW192" s="31"/>
      <c r="EX192" s="31"/>
      <c r="EY192" s="31"/>
      <c r="EZ192" s="31"/>
      <c r="FA192" s="31"/>
      <c r="FB192" s="31"/>
      <c r="FC192" s="31"/>
      <c r="FD192" s="31"/>
      <c r="FE192" s="31"/>
      <c r="FF192" s="31"/>
      <c r="FG192" s="31"/>
      <c r="FH192" s="31"/>
      <c r="FI192" s="31"/>
      <c r="FJ192" s="31"/>
      <c r="FK192" s="31"/>
      <c r="FL192" s="31"/>
      <c r="FM192" s="31"/>
      <c r="FN192" s="31"/>
      <c r="FO192" s="31"/>
      <c r="FP192" s="31"/>
      <c r="FQ192" s="31"/>
      <c r="FR192" s="31"/>
      <c r="FS192" s="31"/>
      <c r="FT192" s="31"/>
      <c r="FU192" s="31"/>
      <c r="FV192" s="31"/>
      <c r="FW192" s="31"/>
      <c r="FX192" s="31"/>
      <c r="FY192" s="31"/>
      <c r="FZ192" s="31"/>
      <c r="GA192" s="31"/>
      <c r="GB192" s="31"/>
      <c r="GC192" s="31"/>
      <c r="GD192" s="31"/>
      <c r="GE192" s="31"/>
      <c r="GF192" s="31"/>
      <c r="GG192" s="31"/>
      <c r="GH192" s="31"/>
      <c r="GI192" s="31"/>
      <c r="GJ192" s="31"/>
      <c r="GK192" s="31"/>
      <c r="GL192" s="31"/>
      <c r="GM192" s="31"/>
      <c r="GN192" s="31"/>
      <c r="GO192" s="31"/>
      <c r="GP192" s="31"/>
      <c r="GQ192" s="31"/>
      <c r="GR192" s="31"/>
      <c r="GS192" s="31"/>
      <c r="GT192" s="31"/>
      <c r="GU192" s="31"/>
      <c r="GV192" s="31"/>
      <c r="GW192" s="31"/>
      <c r="GX192" s="31"/>
      <c r="GY192" s="31"/>
      <c r="GZ192" s="31"/>
      <c r="HA192" s="31"/>
      <c r="HB192" s="31"/>
      <c r="HC192" s="31"/>
      <c r="HD192" s="31"/>
      <c r="HE192" s="31"/>
      <c r="HF192" s="31"/>
      <c r="HG192" s="31"/>
      <c r="HH192" s="31"/>
      <c r="HI192" s="31"/>
      <c r="HJ192" s="31"/>
      <c r="HK192" s="31"/>
      <c r="HL192" s="31"/>
      <c r="HM192" s="31"/>
      <c r="HN192" s="31"/>
      <c r="HO192" s="31"/>
      <c r="HP192" s="31"/>
      <c r="HQ192" s="31"/>
      <c r="HR192" s="31"/>
      <c r="HS192" s="31"/>
      <c r="HT192" s="31"/>
      <c r="HU192" s="31"/>
      <c r="HV192" s="31"/>
      <c r="HW192" s="31"/>
      <c r="HX192" s="31"/>
      <c r="HY192" s="31"/>
      <c r="HZ192" s="31"/>
      <c r="IA192" s="31"/>
      <c r="IB192" s="31"/>
      <c r="IC192" s="31"/>
      <c r="ID192" s="31"/>
      <c r="IE192" s="31"/>
      <c r="IF192" s="31"/>
      <c r="IG192" s="31"/>
      <c r="IH192" s="31"/>
      <c r="II192" s="31"/>
      <c r="IJ192" s="31"/>
      <c r="IK192" s="31"/>
      <c r="IL192" s="31"/>
      <c r="IM192" s="31"/>
      <c r="IN192" s="31"/>
      <c r="IO192" s="31"/>
      <c r="IP192" s="31"/>
      <c r="IQ192" s="31"/>
      <c r="IR192" s="31"/>
      <c r="IS192" s="31"/>
      <c r="IT192" s="31"/>
      <c r="IU192" s="31"/>
      <c r="IV192" s="31"/>
    </row>
    <row r="193" spans="1:256" x14ac:dyDescent="0.25">
      <c r="A193" s="2"/>
      <c r="B193" s="31"/>
      <c r="C193" s="18"/>
      <c r="D193" s="31"/>
      <c r="E193" s="31"/>
      <c r="F193" s="31"/>
      <c r="G193" s="31"/>
      <c r="H193" s="31"/>
      <c r="I193" s="31"/>
      <c r="J193" s="31"/>
      <c r="K193" s="31"/>
      <c r="L193" s="31"/>
      <c r="M193" s="31"/>
      <c r="N193" s="31"/>
      <c r="O193" s="31"/>
      <c r="P193" s="31"/>
      <c r="Q193" s="31"/>
      <c r="R193" s="31"/>
      <c r="S193" s="31"/>
      <c r="T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c r="FJ193" s="31"/>
      <c r="FK193" s="31"/>
      <c r="FL193" s="31"/>
      <c r="FM193" s="31"/>
      <c r="FN193" s="31"/>
      <c r="FO193" s="31"/>
      <c r="FP193" s="31"/>
      <c r="FQ193" s="31"/>
      <c r="FR193" s="31"/>
      <c r="FS193" s="31"/>
      <c r="FT193" s="31"/>
      <c r="FU193" s="31"/>
      <c r="FV193" s="31"/>
      <c r="FW193" s="31"/>
      <c r="FX193" s="31"/>
      <c r="FY193" s="31"/>
      <c r="FZ193" s="31"/>
      <c r="GA193" s="31"/>
      <c r="GB193" s="31"/>
      <c r="GC193" s="31"/>
      <c r="GD193" s="31"/>
      <c r="GE193" s="31"/>
      <c r="GF193" s="31"/>
      <c r="GG193" s="31"/>
      <c r="GH193" s="31"/>
      <c r="GI193" s="31"/>
      <c r="GJ193" s="31"/>
      <c r="GK193" s="31"/>
      <c r="GL193" s="31"/>
      <c r="GM193" s="31"/>
      <c r="GN193" s="31"/>
      <c r="GO193" s="31"/>
      <c r="GP193" s="31"/>
      <c r="GQ193" s="31"/>
      <c r="GR193" s="31"/>
      <c r="GS193" s="31"/>
      <c r="GT193" s="31"/>
      <c r="GU193" s="31"/>
      <c r="GV193" s="31"/>
      <c r="GW193" s="31"/>
      <c r="GX193" s="31"/>
      <c r="GY193" s="31"/>
      <c r="GZ193" s="31"/>
      <c r="HA193" s="31"/>
      <c r="HB193" s="31"/>
      <c r="HC193" s="31"/>
      <c r="HD193" s="31"/>
      <c r="HE193" s="31"/>
      <c r="HF193" s="31"/>
      <c r="HG193" s="31"/>
      <c r="HH193" s="31"/>
      <c r="HI193" s="31"/>
      <c r="HJ193" s="31"/>
      <c r="HK193" s="31"/>
      <c r="HL193" s="31"/>
      <c r="HM193" s="31"/>
      <c r="HN193" s="31"/>
      <c r="HO193" s="31"/>
      <c r="HP193" s="31"/>
      <c r="HQ193" s="31"/>
      <c r="HR193" s="31"/>
      <c r="HS193" s="31"/>
      <c r="HT193" s="31"/>
      <c r="HU193" s="31"/>
      <c r="HV193" s="31"/>
      <c r="HW193" s="31"/>
      <c r="HX193" s="31"/>
      <c r="HY193" s="31"/>
      <c r="HZ193" s="31"/>
      <c r="IA193" s="31"/>
      <c r="IB193" s="31"/>
      <c r="IC193" s="31"/>
      <c r="ID193" s="31"/>
      <c r="IE193" s="31"/>
      <c r="IF193" s="31"/>
      <c r="IG193" s="31"/>
      <c r="IH193" s="31"/>
      <c r="II193" s="31"/>
      <c r="IJ193" s="31"/>
      <c r="IK193" s="31"/>
      <c r="IL193" s="31"/>
      <c r="IM193" s="31"/>
      <c r="IN193" s="31"/>
      <c r="IO193" s="31"/>
      <c r="IP193" s="31"/>
      <c r="IQ193" s="31"/>
      <c r="IR193" s="31"/>
      <c r="IS193" s="31"/>
      <c r="IT193" s="31"/>
      <c r="IU193" s="31"/>
      <c r="IV193" s="31"/>
    </row>
    <row r="194" spans="1:256" x14ac:dyDescent="0.25">
      <c r="A194" s="2"/>
      <c r="B194" s="31"/>
      <c r="C194" s="18"/>
      <c r="D194" s="31"/>
      <c r="E194" s="31"/>
      <c r="F194" s="31"/>
      <c r="G194" s="31"/>
      <c r="H194" s="31"/>
      <c r="I194" s="31"/>
      <c r="J194" s="31"/>
      <c r="K194" s="31"/>
      <c r="L194" s="31"/>
      <c r="M194" s="31"/>
      <c r="N194" s="31"/>
      <c r="O194" s="31"/>
      <c r="P194" s="31"/>
      <c r="Q194" s="31"/>
      <c r="R194" s="31"/>
      <c r="S194" s="31"/>
      <c r="T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c r="FJ194" s="31"/>
      <c r="FK194" s="31"/>
      <c r="FL194" s="31"/>
      <c r="FM194" s="31"/>
      <c r="FN194" s="31"/>
      <c r="FO194" s="31"/>
      <c r="FP194" s="31"/>
      <c r="FQ194" s="31"/>
      <c r="FR194" s="31"/>
      <c r="FS194" s="31"/>
      <c r="FT194" s="31"/>
      <c r="FU194" s="31"/>
      <c r="FV194" s="31"/>
      <c r="FW194" s="31"/>
      <c r="FX194" s="31"/>
      <c r="FY194" s="31"/>
      <c r="FZ194" s="31"/>
      <c r="GA194" s="31"/>
      <c r="GB194" s="31"/>
      <c r="GC194" s="31"/>
      <c r="GD194" s="31"/>
      <c r="GE194" s="31"/>
      <c r="GF194" s="31"/>
      <c r="GG194" s="31"/>
      <c r="GH194" s="31"/>
      <c r="GI194" s="31"/>
      <c r="GJ194" s="31"/>
      <c r="GK194" s="31"/>
      <c r="GL194" s="31"/>
      <c r="GM194" s="31"/>
      <c r="GN194" s="31"/>
      <c r="GO194" s="31"/>
      <c r="GP194" s="31"/>
      <c r="GQ194" s="31"/>
      <c r="GR194" s="31"/>
      <c r="GS194" s="31"/>
      <c r="GT194" s="31"/>
      <c r="GU194" s="31"/>
      <c r="GV194" s="31"/>
      <c r="GW194" s="31"/>
      <c r="GX194" s="31"/>
      <c r="GY194" s="31"/>
      <c r="GZ194" s="31"/>
      <c r="HA194" s="31"/>
      <c r="HB194" s="31"/>
      <c r="HC194" s="31"/>
      <c r="HD194" s="31"/>
      <c r="HE194" s="31"/>
      <c r="HF194" s="31"/>
      <c r="HG194" s="31"/>
      <c r="HH194" s="31"/>
      <c r="HI194" s="31"/>
      <c r="HJ194" s="31"/>
      <c r="HK194" s="31"/>
      <c r="HL194" s="31"/>
      <c r="HM194" s="31"/>
      <c r="HN194" s="31"/>
      <c r="HO194" s="31"/>
      <c r="HP194" s="31"/>
      <c r="HQ194" s="31"/>
      <c r="HR194" s="31"/>
      <c r="HS194" s="31"/>
      <c r="HT194" s="31"/>
      <c r="HU194" s="31"/>
      <c r="HV194" s="31"/>
      <c r="HW194" s="31"/>
      <c r="HX194" s="31"/>
      <c r="HY194" s="31"/>
      <c r="HZ194" s="31"/>
      <c r="IA194" s="31"/>
      <c r="IB194" s="31"/>
      <c r="IC194" s="31"/>
      <c r="ID194" s="31"/>
      <c r="IE194" s="31"/>
      <c r="IF194" s="31"/>
      <c r="IG194" s="31"/>
      <c r="IH194" s="31"/>
      <c r="II194" s="31"/>
      <c r="IJ194" s="31"/>
      <c r="IK194" s="31"/>
      <c r="IL194" s="31"/>
      <c r="IM194" s="31"/>
      <c r="IN194" s="31"/>
      <c r="IO194" s="31"/>
      <c r="IP194" s="31"/>
      <c r="IQ194" s="31"/>
      <c r="IR194" s="31"/>
      <c r="IS194" s="31"/>
      <c r="IT194" s="31"/>
      <c r="IU194" s="31"/>
      <c r="IV194" s="31"/>
    </row>
    <row r="195" spans="1:256" x14ac:dyDescent="0.25">
      <c r="A195" s="2"/>
      <c r="B195" s="31"/>
      <c r="C195" s="18"/>
      <c r="D195" s="31"/>
      <c r="E195" s="31"/>
      <c r="F195" s="31"/>
      <c r="G195" s="31"/>
      <c r="H195" s="31"/>
      <c r="I195" s="31"/>
      <c r="J195" s="31"/>
      <c r="K195" s="31"/>
      <c r="L195" s="31"/>
      <c r="M195" s="31"/>
      <c r="N195" s="31"/>
      <c r="O195" s="31"/>
      <c r="P195" s="31"/>
      <c r="Q195" s="31"/>
      <c r="R195" s="31"/>
      <c r="S195" s="31"/>
      <c r="T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c r="FJ195" s="31"/>
      <c r="FK195" s="31"/>
      <c r="FL195" s="31"/>
      <c r="FM195" s="31"/>
      <c r="FN195" s="31"/>
      <c r="FO195" s="31"/>
      <c r="FP195" s="31"/>
      <c r="FQ195" s="31"/>
      <c r="FR195" s="31"/>
      <c r="FS195" s="31"/>
      <c r="FT195" s="31"/>
      <c r="FU195" s="31"/>
      <c r="FV195" s="31"/>
      <c r="FW195" s="31"/>
      <c r="FX195" s="31"/>
      <c r="FY195" s="31"/>
      <c r="FZ195" s="31"/>
      <c r="GA195" s="31"/>
      <c r="GB195" s="31"/>
      <c r="GC195" s="31"/>
      <c r="GD195" s="31"/>
      <c r="GE195" s="31"/>
      <c r="GF195" s="31"/>
      <c r="GG195" s="31"/>
      <c r="GH195" s="31"/>
      <c r="GI195" s="31"/>
      <c r="GJ195" s="31"/>
      <c r="GK195" s="31"/>
      <c r="GL195" s="31"/>
      <c r="GM195" s="31"/>
      <c r="GN195" s="31"/>
      <c r="GO195" s="31"/>
      <c r="GP195" s="31"/>
      <c r="GQ195" s="31"/>
      <c r="GR195" s="31"/>
      <c r="GS195" s="31"/>
      <c r="GT195" s="31"/>
      <c r="GU195" s="31"/>
      <c r="GV195" s="31"/>
      <c r="GW195" s="31"/>
      <c r="GX195" s="31"/>
      <c r="GY195" s="31"/>
      <c r="GZ195" s="31"/>
      <c r="HA195" s="31"/>
      <c r="HB195" s="31"/>
      <c r="HC195" s="31"/>
      <c r="HD195" s="31"/>
      <c r="HE195" s="31"/>
      <c r="HF195" s="31"/>
      <c r="HG195" s="31"/>
      <c r="HH195" s="31"/>
      <c r="HI195" s="31"/>
      <c r="HJ195" s="31"/>
      <c r="HK195" s="31"/>
      <c r="HL195" s="31"/>
      <c r="HM195" s="31"/>
      <c r="HN195" s="31"/>
      <c r="HO195" s="31"/>
      <c r="HP195" s="31"/>
      <c r="HQ195" s="31"/>
      <c r="HR195" s="31"/>
      <c r="HS195" s="31"/>
      <c r="HT195" s="31"/>
      <c r="HU195" s="31"/>
      <c r="HV195" s="31"/>
      <c r="HW195" s="31"/>
      <c r="HX195" s="31"/>
      <c r="HY195" s="31"/>
      <c r="HZ195" s="31"/>
      <c r="IA195" s="31"/>
      <c r="IB195" s="31"/>
      <c r="IC195" s="31"/>
      <c r="ID195" s="31"/>
      <c r="IE195" s="31"/>
      <c r="IF195" s="31"/>
      <c r="IG195" s="31"/>
      <c r="IH195" s="31"/>
      <c r="II195" s="31"/>
      <c r="IJ195" s="31"/>
      <c r="IK195" s="31"/>
      <c r="IL195" s="31"/>
      <c r="IM195" s="31"/>
      <c r="IN195" s="31"/>
      <c r="IO195" s="31"/>
      <c r="IP195" s="31"/>
      <c r="IQ195" s="31"/>
      <c r="IR195" s="31"/>
      <c r="IS195" s="31"/>
      <c r="IT195" s="31"/>
      <c r="IU195" s="31"/>
      <c r="IV195" s="31"/>
    </row>
    <row r="196" spans="1:256" x14ac:dyDescent="0.25">
      <c r="A196" s="2"/>
      <c r="B196" s="31"/>
      <c r="C196" s="18"/>
      <c r="D196" s="31"/>
      <c r="E196" s="31"/>
      <c r="F196" s="31"/>
      <c r="G196" s="31"/>
      <c r="H196" s="31"/>
      <c r="I196" s="31"/>
      <c r="J196" s="31"/>
      <c r="K196" s="31"/>
      <c r="L196" s="31"/>
      <c r="M196" s="31"/>
      <c r="N196" s="31"/>
      <c r="O196" s="31"/>
      <c r="P196" s="31"/>
      <c r="Q196" s="31"/>
      <c r="R196" s="31"/>
      <c r="S196" s="31"/>
      <c r="T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c r="ER196" s="31"/>
      <c r="ES196" s="31"/>
      <c r="ET196" s="31"/>
      <c r="EU196" s="31"/>
      <c r="EV196" s="31"/>
      <c r="EW196" s="31"/>
      <c r="EX196" s="31"/>
      <c r="EY196" s="31"/>
      <c r="EZ196" s="31"/>
      <c r="FA196" s="31"/>
      <c r="FB196" s="31"/>
      <c r="FC196" s="31"/>
      <c r="FD196" s="31"/>
      <c r="FE196" s="31"/>
      <c r="FF196" s="31"/>
      <c r="FG196" s="31"/>
      <c r="FH196" s="31"/>
      <c r="FI196" s="31"/>
      <c r="FJ196" s="31"/>
      <c r="FK196" s="31"/>
      <c r="FL196" s="31"/>
      <c r="FM196" s="31"/>
      <c r="FN196" s="31"/>
      <c r="FO196" s="31"/>
      <c r="FP196" s="31"/>
      <c r="FQ196" s="31"/>
      <c r="FR196" s="31"/>
      <c r="FS196" s="31"/>
      <c r="FT196" s="31"/>
      <c r="FU196" s="31"/>
      <c r="FV196" s="31"/>
      <c r="FW196" s="31"/>
      <c r="FX196" s="31"/>
      <c r="FY196" s="31"/>
      <c r="FZ196" s="31"/>
      <c r="GA196" s="31"/>
      <c r="GB196" s="31"/>
      <c r="GC196" s="31"/>
      <c r="GD196" s="31"/>
      <c r="GE196" s="31"/>
      <c r="GF196" s="31"/>
      <c r="GG196" s="31"/>
      <c r="GH196" s="31"/>
      <c r="GI196" s="31"/>
      <c r="GJ196" s="31"/>
      <c r="GK196" s="31"/>
      <c r="GL196" s="31"/>
      <c r="GM196" s="31"/>
      <c r="GN196" s="31"/>
      <c r="GO196" s="31"/>
      <c r="GP196" s="31"/>
      <c r="GQ196" s="31"/>
      <c r="GR196" s="31"/>
      <c r="GS196" s="31"/>
      <c r="GT196" s="31"/>
      <c r="GU196" s="31"/>
      <c r="GV196" s="31"/>
      <c r="GW196" s="31"/>
      <c r="GX196" s="31"/>
      <c r="GY196" s="31"/>
      <c r="GZ196" s="31"/>
      <c r="HA196" s="31"/>
      <c r="HB196" s="31"/>
      <c r="HC196" s="31"/>
      <c r="HD196" s="31"/>
      <c r="HE196" s="31"/>
      <c r="HF196" s="31"/>
      <c r="HG196" s="31"/>
      <c r="HH196" s="31"/>
      <c r="HI196" s="31"/>
      <c r="HJ196" s="31"/>
      <c r="HK196" s="31"/>
      <c r="HL196" s="31"/>
      <c r="HM196" s="31"/>
      <c r="HN196" s="31"/>
      <c r="HO196" s="31"/>
      <c r="HP196" s="31"/>
      <c r="HQ196" s="31"/>
      <c r="HR196" s="31"/>
      <c r="HS196" s="31"/>
      <c r="HT196" s="31"/>
      <c r="HU196" s="31"/>
      <c r="HV196" s="31"/>
      <c r="HW196" s="31"/>
      <c r="HX196" s="31"/>
      <c r="HY196" s="31"/>
      <c r="HZ196" s="31"/>
      <c r="IA196" s="31"/>
      <c r="IB196" s="31"/>
      <c r="IC196" s="31"/>
      <c r="ID196" s="31"/>
      <c r="IE196" s="31"/>
      <c r="IF196" s="31"/>
      <c r="IG196" s="31"/>
      <c r="IH196" s="31"/>
      <c r="II196" s="31"/>
      <c r="IJ196" s="31"/>
      <c r="IK196" s="31"/>
      <c r="IL196" s="31"/>
      <c r="IM196" s="31"/>
      <c r="IN196" s="31"/>
      <c r="IO196" s="31"/>
      <c r="IP196" s="31"/>
      <c r="IQ196" s="31"/>
      <c r="IR196" s="31"/>
      <c r="IS196" s="31"/>
      <c r="IT196" s="31"/>
      <c r="IU196" s="31"/>
      <c r="IV196" s="31"/>
    </row>
    <row r="197" spans="1:256" x14ac:dyDescent="0.25">
      <c r="A197" s="2"/>
      <c r="B197" s="31"/>
      <c r="C197" s="18"/>
      <c r="D197" s="31"/>
      <c r="E197" s="31"/>
      <c r="F197" s="31"/>
      <c r="G197" s="31"/>
      <c r="H197" s="31"/>
      <c r="I197" s="31"/>
      <c r="J197" s="31"/>
      <c r="K197" s="31"/>
      <c r="L197" s="31"/>
      <c r="M197" s="31"/>
      <c r="N197" s="31"/>
      <c r="O197" s="31"/>
      <c r="P197" s="31"/>
      <c r="Q197" s="31"/>
      <c r="R197" s="31"/>
      <c r="S197" s="31"/>
      <c r="T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c r="ER197" s="31"/>
      <c r="ES197" s="31"/>
      <c r="ET197" s="31"/>
      <c r="EU197" s="31"/>
      <c r="EV197" s="31"/>
      <c r="EW197" s="31"/>
      <c r="EX197" s="31"/>
      <c r="EY197" s="31"/>
      <c r="EZ197" s="31"/>
      <c r="FA197" s="31"/>
      <c r="FB197" s="31"/>
      <c r="FC197" s="31"/>
      <c r="FD197" s="31"/>
      <c r="FE197" s="31"/>
      <c r="FF197" s="31"/>
      <c r="FG197" s="31"/>
      <c r="FH197" s="31"/>
      <c r="FI197" s="31"/>
      <c r="FJ197" s="31"/>
      <c r="FK197" s="31"/>
      <c r="FL197" s="31"/>
      <c r="FM197" s="31"/>
      <c r="FN197" s="31"/>
      <c r="FO197" s="31"/>
      <c r="FP197" s="31"/>
      <c r="FQ197" s="31"/>
      <c r="FR197" s="31"/>
      <c r="FS197" s="31"/>
      <c r="FT197" s="31"/>
      <c r="FU197" s="31"/>
      <c r="FV197" s="31"/>
      <c r="FW197" s="31"/>
      <c r="FX197" s="31"/>
      <c r="FY197" s="31"/>
      <c r="FZ197" s="31"/>
      <c r="GA197" s="31"/>
      <c r="GB197" s="31"/>
      <c r="GC197" s="31"/>
      <c r="GD197" s="31"/>
      <c r="GE197" s="31"/>
      <c r="GF197" s="31"/>
      <c r="GG197" s="31"/>
      <c r="GH197" s="31"/>
      <c r="GI197" s="31"/>
      <c r="GJ197" s="31"/>
      <c r="GK197" s="31"/>
      <c r="GL197" s="31"/>
      <c r="GM197" s="31"/>
      <c r="GN197" s="31"/>
      <c r="GO197" s="31"/>
      <c r="GP197" s="31"/>
      <c r="GQ197" s="31"/>
      <c r="GR197" s="31"/>
      <c r="GS197" s="31"/>
      <c r="GT197" s="31"/>
      <c r="GU197" s="31"/>
      <c r="GV197" s="31"/>
      <c r="GW197" s="31"/>
      <c r="GX197" s="31"/>
      <c r="GY197" s="31"/>
      <c r="GZ197" s="31"/>
      <c r="HA197" s="31"/>
      <c r="HB197" s="31"/>
      <c r="HC197" s="31"/>
      <c r="HD197" s="31"/>
      <c r="HE197" s="31"/>
      <c r="HF197" s="31"/>
      <c r="HG197" s="31"/>
      <c r="HH197" s="31"/>
      <c r="HI197" s="31"/>
      <c r="HJ197" s="31"/>
      <c r="HK197" s="31"/>
      <c r="HL197" s="31"/>
      <c r="HM197" s="31"/>
      <c r="HN197" s="31"/>
      <c r="HO197" s="31"/>
      <c r="HP197" s="31"/>
      <c r="HQ197" s="31"/>
      <c r="HR197" s="31"/>
      <c r="HS197" s="31"/>
      <c r="HT197" s="31"/>
      <c r="HU197" s="31"/>
      <c r="HV197" s="31"/>
      <c r="HW197" s="31"/>
      <c r="HX197" s="31"/>
      <c r="HY197" s="31"/>
      <c r="HZ197" s="31"/>
      <c r="IA197" s="31"/>
      <c r="IB197" s="31"/>
      <c r="IC197" s="31"/>
      <c r="ID197" s="31"/>
      <c r="IE197" s="31"/>
      <c r="IF197" s="31"/>
      <c r="IG197" s="31"/>
      <c r="IH197" s="31"/>
      <c r="II197" s="31"/>
      <c r="IJ197" s="31"/>
      <c r="IK197" s="31"/>
      <c r="IL197" s="31"/>
      <c r="IM197" s="31"/>
      <c r="IN197" s="31"/>
      <c r="IO197" s="31"/>
      <c r="IP197" s="31"/>
      <c r="IQ197" s="31"/>
      <c r="IR197" s="31"/>
      <c r="IS197" s="31"/>
      <c r="IT197" s="31"/>
      <c r="IU197" s="31"/>
      <c r="IV197" s="31"/>
    </row>
    <row r="198" spans="1:256" x14ac:dyDescent="0.25">
      <c r="A198" s="2"/>
      <c r="B198" s="31"/>
      <c r="C198" s="18"/>
      <c r="D198" s="31"/>
      <c r="E198" s="31"/>
      <c r="F198" s="31"/>
      <c r="G198" s="31"/>
      <c r="H198" s="31"/>
      <c r="I198" s="31"/>
      <c r="J198" s="31"/>
      <c r="K198" s="31"/>
      <c r="L198" s="31"/>
      <c r="M198" s="31"/>
      <c r="N198" s="31"/>
      <c r="O198" s="31"/>
      <c r="P198" s="31"/>
      <c r="Q198" s="31"/>
      <c r="R198" s="31"/>
      <c r="S198" s="31"/>
      <c r="T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c r="ER198" s="31"/>
      <c r="ES198" s="31"/>
      <c r="ET198" s="31"/>
      <c r="EU198" s="31"/>
      <c r="EV198" s="31"/>
      <c r="EW198" s="31"/>
      <c r="EX198" s="31"/>
      <c r="EY198" s="31"/>
      <c r="EZ198" s="31"/>
      <c r="FA198" s="31"/>
      <c r="FB198" s="31"/>
      <c r="FC198" s="31"/>
      <c r="FD198" s="31"/>
      <c r="FE198" s="31"/>
      <c r="FF198" s="31"/>
      <c r="FG198" s="31"/>
      <c r="FH198" s="31"/>
      <c r="FI198" s="31"/>
      <c r="FJ198" s="31"/>
      <c r="FK198" s="31"/>
      <c r="FL198" s="31"/>
      <c r="FM198" s="31"/>
      <c r="FN198" s="31"/>
      <c r="FO198" s="31"/>
      <c r="FP198" s="31"/>
      <c r="FQ198" s="31"/>
      <c r="FR198" s="31"/>
      <c r="FS198" s="31"/>
      <c r="FT198" s="31"/>
      <c r="FU198" s="31"/>
      <c r="FV198" s="31"/>
      <c r="FW198" s="31"/>
      <c r="FX198" s="31"/>
      <c r="FY198" s="31"/>
      <c r="FZ198" s="31"/>
      <c r="GA198" s="31"/>
      <c r="GB198" s="31"/>
      <c r="GC198" s="31"/>
      <c r="GD198" s="31"/>
      <c r="GE198" s="31"/>
      <c r="GF198" s="31"/>
      <c r="GG198" s="31"/>
      <c r="GH198" s="31"/>
      <c r="GI198" s="31"/>
      <c r="GJ198" s="31"/>
      <c r="GK198" s="31"/>
      <c r="GL198" s="31"/>
      <c r="GM198" s="31"/>
      <c r="GN198" s="31"/>
      <c r="GO198" s="31"/>
      <c r="GP198" s="31"/>
      <c r="GQ198" s="31"/>
      <c r="GR198" s="31"/>
      <c r="GS198" s="31"/>
      <c r="GT198" s="31"/>
      <c r="GU198" s="31"/>
      <c r="GV198" s="31"/>
      <c r="GW198" s="31"/>
      <c r="GX198" s="31"/>
      <c r="GY198" s="31"/>
      <c r="GZ198" s="31"/>
      <c r="HA198" s="31"/>
      <c r="HB198" s="31"/>
      <c r="HC198" s="31"/>
      <c r="HD198" s="31"/>
      <c r="HE198" s="31"/>
      <c r="HF198" s="31"/>
      <c r="HG198" s="31"/>
      <c r="HH198" s="31"/>
      <c r="HI198" s="31"/>
      <c r="HJ198" s="31"/>
      <c r="HK198" s="31"/>
      <c r="HL198" s="31"/>
      <c r="HM198" s="31"/>
      <c r="HN198" s="31"/>
      <c r="HO198" s="31"/>
      <c r="HP198" s="31"/>
      <c r="HQ198" s="31"/>
      <c r="HR198" s="31"/>
      <c r="HS198" s="31"/>
      <c r="HT198" s="31"/>
      <c r="HU198" s="31"/>
      <c r="HV198" s="31"/>
      <c r="HW198" s="31"/>
      <c r="HX198" s="31"/>
      <c r="HY198" s="31"/>
      <c r="HZ198" s="31"/>
      <c r="IA198" s="31"/>
      <c r="IB198" s="31"/>
      <c r="IC198" s="31"/>
      <c r="ID198" s="31"/>
      <c r="IE198" s="31"/>
      <c r="IF198" s="31"/>
      <c r="IG198" s="31"/>
      <c r="IH198" s="31"/>
      <c r="II198" s="31"/>
      <c r="IJ198" s="31"/>
      <c r="IK198" s="31"/>
      <c r="IL198" s="31"/>
      <c r="IM198" s="31"/>
      <c r="IN198" s="31"/>
      <c r="IO198" s="31"/>
      <c r="IP198" s="31"/>
      <c r="IQ198" s="31"/>
      <c r="IR198" s="31"/>
      <c r="IS198" s="31"/>
      <c r="IT198" s="31"/>
      <c r="IU198" s="31"/>
      <c r="IV198" s="31"/>
    </row>
    <row r="199" spans="1:256" x14ac:dyDescent="0.25">
      <c r="A199" s="2"/>
      <c r="B199" s="31"/>
      <c r="C199" s="18"/>
      <c r="D199" s="31"/>
      <c r="E199" s="31"/>
      <c r="F199" s="31"/>
      <c r="G199" s="31"/>
      <c r="H199" s="31"/>
      <c r="I199" s="31"/>
      <c r="J199" s="31"/>
      <c r="K199" s="31"/>
      <c r="L199" s="31"/>
      <c r="M199" s="31"/>
      <c r="N199" s="31"/>
      <c r="O199" s="31"/>
      <c r="P199" s="31"/>
      <c r="Q199" s="31"/>
      <c r="R199" s="31"/>
      <c r="S199" s="31"/>
      <c r="T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c r="ER199" s="31"/>
      <c r="ES199" s="31"/>
      <c r="ET199" s="31"/>
      <c r="EU199" s="31"/>
      <c r="EV199" s="31"/>
      <c r="EW199" s="31"/>
      <c r="EX199" s="31"/>
      <c r="EY199" s="31"/>
      <c r="EZ199" s="31"/>
      <c r="FA199" s="31"/>
      <c r="FB199" s="31"/>
      <c r="FC199" s="31"/>
      <c r="FD199" s="31"/>
      <c r="FE199" s="31"/>
      <c r="FF199" s="31"/>
      <c r="FG199" s="31"/>
      <c r="FH199" s="31"/>
      <c r="FI199" s="31"/>
      <c r="FJ199" s="31"/>
      <c r="FK199" s="31"/>
      <c r="FL199" s="31"/>
      <c r="FM199" s="31"/>
      <c r="FN199" s="31"/>
      <c r="FO199" s="31"/>
      <c r="FP199" s="31"/>
      <c r="FQ199" s="31"/>
      <c r="FR199" s="31"/>
      <c r="FS199" s="31"/>
      <c r="FT199" s="31"/>
      <c r="FU199" s="31"/>
      <c r="FV199" s="31"/>
      <c r="FW199" s="31"/>
      <c r="FX199" s="31"/>
      <c r="FY199" s="31"/>
      <c r="FZ199" s="31"/>
      <c r="GA199" s="31"/>
      <c r="GB199" s="31"/>
      <c r="GC199" s="31"/>
      <c r="GD199" s="31"/>
      <c r="GE199" s="31"/>
      <c r="GF199" s="31"/>
      <c r="GG199" s="31"/>
      <c r="GH199" s="31"/>
      <c r="GI199" s="31"/>
      <c r="GJ199" s="31"/>
      <c r="GK199" s="31"/>
      <c r="GL199" s="31"/>
      <c r="GM199" s="31"/>
      <c r="GN199" s="31"/>
      <c r="GO199" s="31"/>
      <c r="GP199" s="31"/>
      <c r="GQ199" s="31"/>
      <c r="GR199" s="31"/>
      <c r="GS199" s="31"/>
      <c r="GT199" s="31"/>
      <c r="GU199" s="31"/>
      <c r="GV199" s="31"/>
      <c r="GW199" s="31"/>
      <c r="GX199" s="31"/>
      <c r="GY199" s="31"/>
      <c r="GZ199" s="31"/>
      <c r="HA199" s="31"/>
      <c r="HB199" s="31"/>
      <c r="HC199" s="31"/>
      <c r="HD199" s="31"/>
      <c r="HE199" s="31"/>
      <c r="HF199" s="31"/>
      <c r="HG199" s="31"/>
      <c r="HH199" s="31"/>
      <c r="HI199" s="31"/>
      <c r="HJ199" s="31"/>
      <c r="HK199" s="31"/>
      <c r="HL199" s="31"/>
      <c r="HM199" s="31"/>
      <c r="HN199" s="31"/>
      <c r="HO199" s="31"/>
      <c r="HP199" s="31"/>
      <c r="HQ199" s="31"/>
      <c r="HR199" s="31"/>
      <c r="HS199" s="31"/>
      <c r="HT199" s="31"/>
      <c r="HU199" s="31"/>
      <c r="HV199" s="31"/>
      <c r="HW199" s="31"/>
      <c r="HX199" s="31"/>
      <c r="HY199" s="31"/>
      <c r="HZ199" s="31"/>
      <c r="IA199" s="31"/>
      <c r="IB199" s="31"/>
      <c r="IC199" s="31"/>
      <c r="ID199" s="31"/>
      <c r="IE199" s="31"/>
      <c r="IF199" s="31"/>
      <c r="IG199" s="31"/>
      <c r="IH199" s="31"/>
      <c r="II199" s="31"/>
      <c r="IJ199" s="31"/>
      <c r="IK199" s="31"/>
      <c r="IL199" s="31"/>
      <c r="IM199" s="31"/>
      <c r="IN199" s="31"/>
      <c r="IO199" s="31"/>
      <c r="IP199" s="31"/>
      <c r="IQ199" s="31"/>
      <c r="IR199" s="31"/>
      <c r="IS199" s="31"/>
      <c r="IT199" s="31"/>
      <c r="IU199" s="31"/>
      <c r="IV199" s="31"/>
    </row>
    <row r="200" spans="1:256" x14ac:dyDescent="0.25">
      <c r="A200" s="2"/>
      <c r="B200" s="31"/>
      <c r="C200" s="18"/>
      <c r="D200" s="31"/>
      <c r="E200" s="31"/>
      <c r="F200" s="31"/>
      <c r="G200" s="31"/>
      <c r="H200" s="31"/>
      <c r="I200" s="31"/>
      <c r="J200" s="31"/>
      <c r="K200" s="31"/>
      <c r="L200" s="31"/>
      <c r="M200" s="31"/>
      <c r="N200" s="31"/>
      <c r="O200" s="31"/>
      <c r="P200" s="31"/>
      <c r="Q200" s="31"/>
      <c r="R200" s="31"/>
      <c r="S200" s="31"/>
      <c r="T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c r="ER200" s="31"/>
      <c r="ES200" s="31"/>
      <c r="ET200" s="31"/>
      <c r="EU200" s="31"/>
      <c r="EV200" s="31"/>
      <c r="EW200" s="31"/>
      <c r="EX200" s="31"/>
      <c r="EY200" s="31"/>
      <c r="EZ200" s="31"/>
      <c r="FA200" s="31"/>
      <c r="FB200" s="31"/>
      <c r="FC200" s="31"/>
      <c r="FD200" s="31"/>
      <c r="FE200" s="31"/>
      <c r="FF200" s="31"/>
      <c r="FG200" s="31"/>
      <c r="FH200" s="31"/>
      <c r="FI200" s="31"/>
      <c r="FJ200" s="31"/>
      <c r="FK200" s="31"/>
      <c r="FL200" s="31"/>
      <c r="FM200" s="31"/>
      <c r="FN200" s="31"/>
      <c r="FO200" s="31"/>
      <c r="FP200" s="31"/>
      <c r="FQ200" s="31"/>
      <c r="FR200" s="31"/>
      <c r="FS200" s="31"/>
      <c r="FT200" s="31"/>
      <c r="FU200" s="31"/>
      <c r="FV200" s="31"/>
      <c r="FW200" s="31"/>
      <c r="FX200" s="31"/>
      <c r="FY200" s="31"/>
      <c r="FZ200" s="31"/>
      <c r="GA200" s="31"/>
      <c r="GB200" s="31"/>
      <c r="GC200" s="31"/>
      <c r="GD200" s="31"/>
      <c r="GE200" s="31"/>
      <c r="GF200" s="31"/>
      <c r="GG200" s="31"/>
      <c r="GH200" s="31"/>
      <c r="GI200" s="31"/>
      <c r="GJ200" s="31"/>
      <c r="GK200" s="31"/>
      <c r="GL200" s="31"/>
      <c r="GM200" s="31"/>
      <c r="GN200" s="31"/>
      <c r="GO200" s="31"/>
      <c r="GP200" s="31"/>
      <c r="GQ200" s="31"/>
      <c r="GR200" s="31"/>
      <c r="GS200" s="31"/>
      <c r="GT200" s="31"/>
      <c r="GU200" s="31"/>
      <c r="GV200" s="31"/>
      <c r="GW200" s="31"/>
      <c r="GX200" s="31"/>
      <c r="GY200" s="31"/>
      <c r="GZ200" s="31"/>
      <c r="HA200" s="31"/>
      <c r="HB200" s="31"/>
      <c r="HC200" s="31"/>
      <c r="HD200" s="31"/>
      <c r="HE200" s="31"/>
      <c r="HF200" s="31"/>
      <c r="HG200" s="31"/>
      <c r="HH200" s="31"/>
      <c r="HI200" s="31"/>
      <c r="HJ200" s="31"/>
      <c r="HK200" s="31"/>
      <c r="HL200" s="31"/>
      <c r="HM200" s="31"/>
      <c r="HN200" s="31"/>
      <c r="HO200" s="31"/>
      <c r="HP200" s="31"/>
      <c r="HQ200" s="31"/>
      <c r="HR200" s="31"/>
      <c r="HS200" s="31"/>
      <c r="HT200" s="31"/>
      <c r="HU200" s="31"/>
      <c r="HV200" s="31"/>
      <c r="HW200" s="31"/>
      <c r="HX200" s="31"/>
      <c r="HY200" s="31"/>
      <c r="HZ200" s="31"/>
      <c r="IA200" s="31"/>
      <c r="IB200" s="31"/>
      <c r="IC200" s="31"/>
      <c r="ID200" s="31"/>
      <c r="IE200" s="31"/>
      <c r="IF200" s="31"/>
      <c r="IG200" s="31"/>
      <c r="IH200" s="31"/>
      <c r="II200" s="31"/>
      <c r="IJ200" s="31"/>
      <c r="IK200" s="31"/>
      <c r="IL200" s="31"/>
      <c r="IM200" s="31"/>
      <c r="IN200" s="31"/>
      <c r="IO200" s="31"/>
      <c r="IP200" s="31"/>
      <c r="IQ200" s="31"/>
      <c r="IR200" s="31"/>
      <c r="IS200" s="31"/>
      <c r="IT200" s="31"/>
      <c r="IU200" s="31"/>
      <c r="IV200" s="31"/>
    </row>
    <row r="201" spans="1:256" x14ac:dyDescent="0.25">
      <c r="A201" s="2"/>
      <c r="B201" s="31"/>
      <c r="C201" s="18"/>
      <c r="D201" s="31"/>
      <c r="E201" s="31"/>
      <c r="F201" s="31"/>
      <c r="G201" s="31"/>
      <c r="H201" s="31"/>
      <c r="I201" s="31"/>
      <c r="J201" s="31"/>
      <c r="K201" s="31"/>
      <c r="L201" s="31"/>
      <c r="M201" s="31"/>
      <c r="N201" s="31"/>
      <c r="O201" s="31"/>
      <c r="P201" s="31"/>
      <c r="Q201" s="31"/>
      <c r="R201" s="31"/>
      <c r="S201" s="31"/>
      <c r="T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c r="ER201" s="31"/>
      <c r="ES201" s="31"/>
      <c r="ET201" s="31"/>
      <c r="EU201" s="31"/>
      <c r="EV201" s="31"/>
      <c r="EW201" s="31"/>
      <c r="EX201" s="31"/>
      <c r="EY201" s="31"/>
      <c r="EZ201" s="31"/>
      <c r="FA201" s="31"/>
      <c r="FB201" s="31"/>
      <c r="FC201" s="31"/>
      <c r="FD201" s="31"/>
      <c r="FE201" s="31"/>
      <c r="FF201" s="31"/>
      <c r="FG201" s="31"/>
      <c r="FH201" s="31"/>
      <c r="FI201" s="31"/>
      <c r="FJ201" s="31"/>
      <c r="FK201" s="31"/>
      <c r="FL201" s="31"/>
      <c r="FM201" s="31"/>
      <c r="FN201" s="31"/>
      <c r="FO201" s="31"/>
      <c r="FP201" s="31"/>
      <c r="FQ201" s="31"/>
      <c r="FR201" s="31"/>
      <c r="FS201" s="31"/>
      <c r="FT201" s="31"/>
      <c r="FU201" s="31"/>
      <c r="FV201" s="31"/>
      <c r="FW201" s="31"/>
      <c r="FX201" s="31"/>
      <c r="FY201" s="31"/>
      <c r="FZ201" s="31"/>
      <c r="GA201" s="31"/>
      <c r="GB201" s="31"/>
      <c r="GC201" s="31"/>
      <c r="GD201" s="31"/>
      <c r="GE201" s="31"/>
      <c r="GF201" s="31"/>
      <c r="GG201" s="31"/>
      <c r="GH201" s="31"/>
      <c r="GI201" s="31"/>
      <c r="GJ201" s="31"/>
      <c r="GK201" s="31"/>
      <c r="GL201" s="31"/>
      <c r="GM201" s="31"/>
      <c r="GN201" s="31"/>
      <c r="GO201" s="31"/>
      <c r="GP201" s="31"/>
      <c r="GQ201" s="31"/>
      <c r="GR201" s="31"/>
      <c r="GS201" s="31"/>
      <c r="GT201" s="31"/>
      <c r="GU201" s="31"/>
      <c r="GV201" s="31"/>
      <c r="GW201" s="31"/>
      <c r="GX201" s="31"/>
      <c r="GY201" s="31"/>
      <c r="GZ201" s="31"/>
      <c r="HA201" s="31"/>
      <c r="HB201" s="31"/>
      <c r="HC201" s="31"/>
      <c r="HD201" s="31"/>
      <c r="HE201" s="31"/>
      <c r="HF201" s="31"/>
      <c r="HG201" s="31"/>
      <c r="HH201" s="31"/>
      <c r="HI201" s="31"/>
      <c r="HJ201" s="31"/>
      <c r="HK201" s="31"/>
      <c r="HL201" s="31"/>
      <c r="HM201" s="31"/>
      <c r="HN201" s="31"/>
      <c r="HO201" s="31"/>
      <c r="HP201" s="31"/>
      <c r="HQ201" s="31"/>
      <c r="HR201" s="31"/>
      <c r="HS201" s="31"/>
      <c r="HT201" s="31"/>
      <c r="HU201" s="31"/>
      <c r="HV201" s="31"/>
      <c r="HW201" s="31"/>
      <c r="HX201" s="31"/>
      <c r="HY201" s="31"/>
      <c r="HZ201" s="31"/>
      <c r="IA201" s="31"/>
      <c r="IB201" s="31"/>
      <c r="IC201" s="31"/>
      <c r="ID201" s="31"/>
      <c r="IE201" s="31"/>
      <c r="IF201" s="31"/>
      <c r="IG201" s="31"/>
      <c r="IH201" s="31"/>
      <c r="II201" s="31"/>
      <c r="IJ201" s="31"/>
      <c r="IK201" s="31"/>
      <c r="IL201" s="31"/>
      <c r="IM201" s="31"/>
      <c r="IN201" s="31"/>
      <c r="IO201" s="31"/>
      <c r="IP201" s="31"/>
      <c r="IQ201" s="31"/>
      <c r="IR201" s="31"/>
      <c r="IS201" s="31"/>
      <c r="IT201" s="31"/>
      <c r="IU201" s="31"/>
      <c r="IV201" s="31"/>
    </row>
    <row r="202" spans="1:256" x14ac:dyDescent="0.25">
      <c r="A202" s="2"/>
      <c r="B202" s="31"/>
      <c r="C202" s="18"/>
      <c r="D202" s="31"/>
      <c r="E202" s="31"/>
      <c r="F202" s="31"/>
      <c r="G202" s="31"/>
      <c r="H202" s="31"/>
      <c r="I202" s="31"/>
      <c r="J202" s="31"/>
      <c r="K202" s="31"/>
      <c r="L202" s="31"/>
      <c r="M202" s="31"/>
      <c r="N202" s="31"/>
      <c r="O202" s="31"/>
      <c r="P202" s="31"/>
      <c r="Q202" s="31"/>
      <c r="R202" s="31"/>
      <c r="S202" s="31"/>
      <c r="T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c r="ER202" s="31"/>
      <c r="ES202" s="31"/>
      <c r="ET202" s="31"/>
      <c r="EU202" s="31"/>
      <c r="EV202" s="31"/>
      <c r="EW202" s="31"/>
      <c r="EX202" s="31"/>
      <c r="EY202" s="31"/>
      <c r="EZ202" s="31"/>
      <c r="FA202" s="31"/>
      <c r="FB202" s="31"/>
      <c r="FC202" s="31"/>
      <c r="FD202" s="31"/>
      <c r="FE202" s="31"/>
      <c r="FF202" s="31"/>
      <c r="FG202" s="31"/>
      <c r="FH202" s="31"/>
      <c r="FI202" s="31"/>
      <c r="FJ202" s="31"/>
      <c r="FK202" s="31"/>
      <c r="FL202" s="31"/>
      <c r="FM202" s="31"/>
      <c r="FN202" s="31"/>
      <c r="FO202" s="31"/>
      <c r="FP202" s="31"/>
      <c r="FQ202" s="31"/>
      <c r="FR202" s="31"/>
      <c r="FS202" s="31"/>
      <c r="FT202" s="31"/>
      <c r="FU202" s="31"/>
      <c r="FV202" s="31"/>
      <c r="FW202" s="31"/>
      <c r="FX202" s="31"/>
      <c r="FY202" s="31"/>
      <c r="FZ202" s="31"/>
      <c r="GA202" s="31"/>
      <c r="GB202" s="31"/>
      <c r="GC202" s="31"/>
      <c r="GD202" s="31"/>
      <c r="GE202" s="31"/>
      <c r="GF202" s="31"/>
      <c r="GG202" s="31"/>
      <c r="GH202" s="31"/>
      <c r="GI202" s="31"/>
      <c r="GJ202" s="31"/>
      <c r="GK202" s="31"/>
      <c r="GL202" s="31"/>
      <c r="GM202" s="31"/>
      <c r="GN202" s="31"/>
      <c r="GO202" s="31"/>
      <c r="GP202" s="31"/>
      <c r="GQ202" s="31"/>
      <c r="GR202" s="31"/>
      <c r="GS202" s="31"/>
      <c r="GT202" s="31"/>
      <c r="GU202" s="31"/>
      <c r="GV202" s="31"/>
      <c r="GW202" s="31"/>
      <c r="GX202" s="31"/>
      <c r="GY202" s="31"/>
      <c r="GZ202" s="31"/>
      <c r="HA202" s="31"/>
      <c r="HB202" s="31"/>
      <c r="HC202" s="31"/>
      <c r="HD202" s="31"/>
      <c r="HE202" s="31"/>
      <c r="HF202" s="31"/>
      <c r="HG202" s="31"/>
      <c r="HH202" s="31"/>
      <c r="HI202" s="31"/>
      <c r="HJ202" s="31"/>
      <c r="HK202" s="31"/>
      <c r="HL202" s="31"/>
      <c r="HM202" s="31"/>
      <c r="HN202" s="31"/>
      <c r="HO202" s="31"/>
      <c r="HP202" s="31"/>
      <c r="HQ202" s="31"/>
      <c r="HR202" s="31"/>
      <c r="HS202" s="31"/>
      <c r="HT202" s="31"/>
      <c r="HU202" s="31"/>
      <c r="HV202" s="31"/>
      <c r="HW202" s="31"/>
      <c r="HX202" s="31"/>
      <c r="HY202" s="31"/>
      <c r="HZ202" s="31"/>
      <c r="IA202" s="31"/>
      <c r="IB202" s="31"/>
      <c r="IC202" s="31"/>
      <c r="ID202" s="31"/>
      <c r="IE202" s="31"/>
      <c r="IF202" s="31"/>
      <c r="IG202" s="31"/>
      <c r="IH202" s="31"/>
      <c r="II202" s="31"/>
      <c r="IJ202" s="31"/>
      <c r="IK202" s="31"/>
      <c r="IL202" s="31"/>
      <c r="IM202" s="31"/>
      <c r="IN202" s="31"/>
      <c r="IO202" s="31"/>
      <c r="IP202" s="31"/>
      <c r="IQ202" s="31"/>
      <c r="IR202" s="31"/>
      <c r="IS202" s="31"/>
      <c r="IT202" s="31"/>
      <c r="IU202" s="31"/>
      <c r="IV202" s="31"/>
    </row>
    <row r="203" spans="1:256" x14ac:dyDescent="0.25">
      <c r="A203" s="2"/>
      <c r="B203" s="31"/>
      <c r="C203" s="18"/>
      <c r="D203" s="31"/>
      <c r="E203" s="31"/>
      <c r="F203" s="31"/>
      <c r="G203" s="31"/>
      <c r="H203" s="31"/>
      <c r="I203" s="31"/>
      <c r="J203" s="31"/>
      <c r="K203" s="31"/>
      <c r="L203" s="31"/>
      <c r="M203" s="31"/>
      <c r="N203" s="31"/>
      <c r="O203" s="31"/>
      <c r="P203" s="31"/>
      <c r="Q203" s="31"/>
      <c r="R203" s="31"/>
      <c r="S203" s="31"/>
      <c r="T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c r="ER203" s="31"/>
      <c r="ES203" s="31"/>
      <c r="ET203" s="31"/>
      <c r="EU203" s="31"/>
      <c r="EV203" s="31"/>
      <c r="EW203" s="31"/>
      <c r="EX203" s="31"/>
      <c r="EY203" s="31"/>
      <c r="EZ203" s="31"/>
      <c r="FA203" s="31"/>
      <c r="FB203" s="31"/>
      <c r="FC203" s="31"/>
      <c r="FD203" s="31"/>
      <c r="FE203" s="31"/>
      <c r="FF203" s="31"/>
      <c r="FG203" s="31"/>
      <c r="FH203" s="31"/>
      <c r="FI203" s="31"/>
      <c r="FJ203" s="31"/>
      <c r="FK203" s="31"/>
      <c r="FL203" s="31"/>
      <c r="FM203" s="31"/>
      <c r="FN203" s="31"/>
      <c r="FO203" s="31"/>
      <c r="FP203" s="31"/>
      <c r="FQ203" s="31"/>
      <c r="FR203" s="31"/>
      <c r="FS203" s="31"/>
      <c r="FT203" s="31"/>
      <c r="FU203" s="31"/>
      <c r="FV203" s="31"/>
      <c r="FW203" s="31"/>
      <c r="FX203" s="31"/>
      <c r="FY203" s="31"/>
      <c r="FZ203" s="31"/>
      <c r="GA203" s="31"/>
      <c r="GB203" s="31"/>
      <c r="GC203" s="31"/>
      <c r="GD203" s="31"/>
      <c r="GE203" s="31"/>
      <c r="GF203" s="31"/>
      <c r="GG203" s="31"/>
      <c r="GH203" s="31"/>
      <c r="GI203" s="31"/>
      <c r="GJ203" s="31"/>
      <c r="GK203" s="31"/>
      <c r="GL203" s="31"/>
      <c r="GM203" s="31"/>
      <c r="GN203" s="31"/>
      <c r="GO203" s="31"/>
      <c r="GP203" s="31"/>
      <c r="GQ203" s="31"/>
      <c r="GR203" s="31"/>
      <c r="GS203" s="31"/>
      <c r="GT203" s="31"/>
      <c r="GU203" s="31"/>
      <c r="GV203" s="31"/>
      <c r="GW203" s="31"/>
      <c r="GX203" s="31"/>
      <c r="GY203" s="31"/>
      <c r="GZ203" s="31"/>
      <c r="HA203" s="31"/>
      <c r="HB203" s="31"/>
      <c r="HC203" s="31"/>
      <c r="HD203" s="31"/>
      <c r="HE203" s="31"/>
      <c r="HF203" s="31"/>
      <c r="HG203" s="31"/>
      <c r="HH203" s="31"/>
      <c r="HI203" s="31"/>
      <c r="HJ203" s="31"/>
      <c r="HK203" s="31"/>
      <c r="HL203" s="31"/>
      <c r="HM203" s="31"/>
      <c r="HN203" s="31"/>
      <c r="HO203" s="31"/>
      <c r="HP203" s="31"/>
      <c r="HQ203" s="31"/>
      <c r="HR203" s="31"/>
      <c r="HS203" s="31"/>
      <c r="HT203" s="31"/>
      <c r="HU203" s="31"/>
      <c r="HV203" s="31"/>
      <c r="HW203" s="31"/>
      <c r="HX203" s="31"/>
      <c r="HY203" s="31"/>
      <c r="HZ203" s="31"/>
      <c r="IA203" s="31"/>
      <c r="IB203" s="31"/>
      <c r="IC203" s="31"/>
      <c r="ID203" s="31"/>
      <c r="IE203" s="31"/>
      <c r="IF203" s="31"/>
      <c r="IG203" s="31"/>
      <c r="IH203" s="31"/>
      <c r="II203" s="31"/>
      <c r="IJ203" s="31"/>
      <c r="IK203" s="31"/>
      <c r="IL203" s="31"/>
      <c r="IM203" s="31"/>
      <c r="IN203" s="31"/>
      <c r="IO203" s="31"/>
      <c r="IP203" s="31"/>
      <c r="IQ203" s="31"/>
      <c r="IR203" s="31"/>
      <c r="IS203" s="31"/>
      <c r="IT203" s="31"/>
      <c r="IU203" s="31"/>
      <c r="IV203" s="31"/>
    </row>
    <row r="204" spans="1:256" x14ac:dyDescent="0.25">
      <c r="A204" s="2"/>
      <c r="B204" s="31"/>
      <c r="C204" s="18"/>
      <c r="D204" s="31"/>
      <c r="E204" s="31"/>
      <c r="F204" s="31"/>
      <c r="G204" s="31"/>
      <c r="H204" s="31"/>
      <c r="I204" s="31"/>
      <c r="J204" s="31"/>
      <c r="K204" s="31"/>
      <c r="L204" s="31"/>
      <c r="M204" s="31"/>
      <c r="N204" s="31"/>
      <c r="O204" s="31"/>
      <c r="P204" s="31"/>
      <c r="Q204" s="31"/>
      <c r="R204" s="31"/>
      <c r="S204" s="31"/>
      <c r="T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c r="ER204" s="31"/>
      <c r="ES204" s="31"/>
      <c r="ET204" s="31"/>
      <c r="EU204" s="31"/>
      <c r="EV204" s="31"/>
      <c r="EW204" s="31"/>
      <c r="EX204" s="31"/>
      <c r="EY204" s="31"/>
      <c r="EZ204" s="31"/>
      <c r="FA204" s="31"/>
      <c r="FB204" s="31"/>
      <c r="FC204" s="31"/>
      <c r="FD204" s="31"/>
      <c r="FE204" s="31"/>
      <c r="FF204" s="31"/>
      <c r="FG204" s="31"/>
      <c r="FH204" s="31"/>
      <c r="FI204" s="31"/>
      <c r="FJ204" s="31"/>
      <c r="FK204" s="31"/>
      <c r="FL204" s="31"/>
      <c r="FM204" s="31"/>
      <c r="FN204" s="31"/>
      <c r="FO204" s="31"/>
      <c r="FP204" s="31"/>
      <c r="FQ204" s="31"/>
      <c r="FR204" s="31"/>
      <c r="FS204" s="31"/>
      <c r="FT204" s="31"/>
      <c r="FU204" s="31"/>
      <c r="FV204" s="31"/>
      <c r="FW204" s="31"/>
      <c r="FX204" s="31"/>
      <c r="FY204" s="31"/>
      <c r="FZ204" s="31"/>
      <c r="GA204" s="31"/>
      <c r="GB204" s="31"/>
      <c r="GC204" s="31"/>
      <c r="GD204" s="31"/>
      <c r="GE204" s="31"/>
      <c r="GF204" s="31"/>
      <c r="GG204" s="31"/>
      <c r="GH204" s="31"/>
      <c r="GI204" s="31"/>
      <c r="GJ204" s="31"/>
      <c r="GK204" s="31"/>
      <c r="GL204" s="31"/>
      <c r="GM204" s="31"/>
      <c r="GN204" s="31"/>
      <c r="GO204" s="31"/>
      <c r="GP204" s="31"/>
      <c r="GQ204" s="31"/>
      <c r="GR204" s="31"/>
      <c r="GS204" s="31"/>
      <c r="GT204" s="31"/>
      <c r="GU204" s="31"/>
      <c r="GV204" s="31"/>
      <c r="GW204" s="31"/>
      <c r="GX204" s="31"/>
      <c r="GY204" s="31"/>
      <c r="GZ204" s="31"/>
      <c r="HA204" s="31"/>
      <c r="HB204" s="31"/>
      <c r="HC204" s="31"/>
      <c r="HD204" s="31"/>
      <c r="HE204" s="31"/>
      <c r="HF204" s="31"/>
      <c r="HG204" s="31"/>
      <c r="HH204" s="31"/>
      <c r="HI204" s="31"/>
      <c r="HJ204" s="31"/>
      <c r="HK204" s="31"/>
      <c r="HL204" s="31"/>
      <c r="HM204" s="31"/>
      <c r="HN204" s="31"/>
      <c r="HO204" s="31"/>
      <c r="HP204" s="31"/>
      <c r="HQ204" s="31"/>
      <c r="HR204" s="31"/>
      <c r="HS204" s="31"/>
      <c r="HT204" s="31"/>
      <c r="HU204" s="31"/>
      <c r="HV204" s="31"/>
      <c r="HW204" s="31"/>
      <c r="HX204" s="31"/>
      <c r="HY204" s="31"/>
      <c r="HZ204" s="31"/>
      <c r="IA204" s="31"/>
      <c r="IB204" s="31"/>
      <c r="IC204" s="31"/>
      <c r="ID204" s="31"/>
      <c r="IE204" s="31"/>
      <c r="IF204" s="31"/>
      <c r="IG204" s="31"/>
      <c r="IH204" s="31"/>
      <c r="II204" s="31"/>
      <c r="IJ204" s="31"/>
      <c r="IK204" s="31"/>
      <c r="IL204" s="31"/>
      <c r="IM204" s="31"/>
      <c r="IN204" s="31"/>
      <c r="IO204" s="31"/>
      <c r="IP204" s="31"/>
      <c r="IQ204" s="31"/>
      <c r="IR204" s="31"/>
      <c r="IS204" s="31"/>
      <c r="IT204" s="31"/>
      <c r="IU204" s="31"/>
      <c r="IV204" s="31"/>
    </row>
    <row r="205" spans="1:256" x14ac:dyDescent="0.25">
      <c r="A205" s="2"/>
      <c r="B205" s="31"/>
      <c r="C205" s="18"/>
      <c r="D205" s="31"/>
      <c r="E205" s="31"/>
      <c r="F205" s="31"/>
      <c r="G205" s="31"/>
      <c r="H205" s="31"/>
      <c r="I205" s="31"/>
      <c r="J205" s="31"/>
      <c r="K205" s="31"/>
      <c r="L205" s="31"/>
      <c r="M205" s="31"/>
      <c r="N205" s="31"/>
      <c r="O205" s="31"/>
      <c r="P205" s="31"/>
      <c r="Q205" s="31"/>
      <c r="R205" s="31"/>
      <c r="S205" s="31"/>
      <c r="T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c r="ER205" s="31"/>
      <c r="ES205" s="31"/>
      <c r="ET205" s="31"/>
      <c r="EU205" s="31"/>
      <c r="EV205" s="31"/>
      <c r="EW205" s="31"/>
      <c r="EX205" s="31"/>
      <c r="EY205" s="31"/>
      <c r="EZ205" s="31"/>
      <c r="FA205" s="31"/>
      <c r="FB205" s="31"/>
      <c r="FC205" s="31"/>
      <c r="FD205" s="31"/>
      <c r="FE205" s="31"/>
      <c r="FF205" s="31"/>
      <c r="FG205" s="31"/>
      <c r="FH205" s="31"/>
      <c r="FI205" s="31"/>
      <c r="FJ205" s="31"/>
      <c r="FK205" s="31"/>
      <c r="FL205" s="31"/>
      <c r="FM205" s="31"/>
      <c r="FN205" s="31"/>
      <c r="FO205" s="31"/>
      <c r="FP205" s="31"/>
      <c r="FQ205" s="31"/>
      <c r="FR205" s="31"/>
      <c r="FS205" s="31"/>
      <c r="FT205" s="31"/>
      <c r="FU205" s="31"/>
      <c r="FV205" s="31"/>
      <c r="FW205" s="31"/>
      <c r="FX205" s="31"/>
      <c r="FY205" s="31"/>
      <c r="FZ205" s="31"/>
      <c r="GA205" s="31"/>
      <c r="GB205" s="31"/>
      <c r="GC205" s="31"/>
      <c r="GD205" s="31"/>
      <c r="GE205" s="31"/>
      <c r="GF205" s="31"/>
      <c r="GG205" s="31"/>
      <c r="GH205" s="31"/>
      <c r="GI205" s="31"/>
      <c r="GJ205" s="31"/>
      <c r="GK205" s="31"/>
      <c r="GL205" s="31"/>
      <c r="GM205" s="31"/>
      <c r="GN205" s="31"/>
      <c r="GO205" s="31"/>
      <c r="GP205" s="31"/>
      <c r="GQ205" s="31"/>
      <c r="GR205" s="31"/>
      <c r="GS205" s="31"/>
      <c r="GT205" s="31"/>
      <c r="GU205" s="31"/>
      <c r="GV205" s="31"/>
      <c r="GW205" s="31"/>
      <c r="GX205" s="31"/>
      <c r="GY205" s="31"/>
      <c r="GZ205" s="31"/>
      <c r="HA205" s="31"/>
      <c r="HB205" s="31"/>
      <c r="HC205" s="31"/>
      <c r="HD205" s="31"/>
      <c r="HE205" s="31"/>
      <c r="HF205" s="31"/>
      <c r="HG205" s="31"/>
      <c r="HH205" s="31"/>
      <c r="HI205" s="31"/>
      <c r="HJ205" s="31"/>
      <c r="HK205" s="31"/>
      <c r="HL205" s="31"/>
      <c r="HM205" s="31"/>
      <c r="HN205" s="31"/>
      <c r="HO205" s="31"/>
      <c r="HP205" s="31"/>
      <c r="HQ205" s="31"/>
      <c r="HR205" s="31"/>
      <c r="HS205" s="31"/>
      <c r="HT205" s="31"/>
      <c r="HU205" s="31"/>
      <c r="HV205" s="31"/>
      <c r="HW205" s="31"/>
      <c r="HX205" s="31"/>
      <c r="HY205" s="31"/>
      <c r="HZ205" s="31"/>
      <c r="IA205" s="31"/>
      <c r="IB205" s="31"/>
      <c r="IC205" s="31"/>
      <c r="ID205" s="31"/>
      <c r="IE205" s="31"/>
      <c r="IF205" s="31"/>
      <c r="IG205" s="31"/>
      <c r="IH205" s="31"/>
      <c r="II205" s="31"/>
      <c r="IJ205" s="31"/>
      <c r="IK205" s="31"/>
      <c r="IL205" s="31"/>
      <c r="IM205" s="31"/>
      <c r="IN205" s="31"/>
      <c r="IO205" s="31"/>
      <c r="IP205" s="31"/>
      <c r="IQ205" s="31"/>
      <c r="IR205" s="31"/>
      <c r="IS205" s="31"/>
      <c r="IT205" s="31"/>
      <c r="IU205" s="31"/>
      <c r="IV205" s="31"/>
    </row>
    <row r="206" spans="1:256" x14ac:dyDescent="0.25">
      <c r="A206" s="2"/>
      <c r="B206" s="31"/>
      <c r="C206" s="18"/>
      <c r="D206" s="31"/>
      <c r="E206" s="31"/>
      <c r="F206" s="31"/>
      <c r="G206" s="31"/>
      <c r="H206" s="31"/>
      <c r="I206" s="31"/>
      <c r="J206" s="31"/>
      <c r="K206" s="31"/>
      <c r="L206" s="31"/>
      <c r="M206" s="31"/>
      <c r="N206" s="31"/>
      <c r="O206" s="31"/>
      <c r="P206" s="31"/>
      <c r="Q206" s="31"/>
      <c r="R206" s="31"/>
      <c r="S206" s="31"/>
      <c r="T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c r="ER206" s="31"/>
      <c r="ES206" s="31"/>
      <c r="ET206" s="31"/>
      <c r="EU206" s="31"/>
      <c r="EV206" s="31"/>
      <c r="EW206" s="31"/>
      <c r="EX206" s="31"/>
      <c r="EY206" s="31"/>
      <c r="EZ206" s="31"/>
      <c r="FA206" s="31"/>
      <c r="FB206" s="31"/>
      <c r="FC206" s="31"/>
      <c r="FD206" s="31"/>
      <c r="FE206" s="31"/>
      <c r="FF206" s="31"/>
      <c r="FG206" s="31"/>
      <c r="FH206" s="31"/>
      <c r="FI206" s="31"/>
      <c r="FJ206" s="31"/>
      <c r="FK206" s="31"/>
      <c r="FL206" s="31"/>
      <c r="FM206" s="31"/>
      <c r="FN206" s="31"/>
      <c r="FO206" s="31"/>
      <c r="FP206" s="31"/>
      <c r="FQ206" s="31"/>
      <c r="FR206" s="31"/>
      <c r="FS206" s="31"/>
      <c r="FT206" s="31"/>
      <c r="FU206" s="31"/>
      <c r="FV206" s="31"/>
      <c r="FW206" s="31"/>
      <c r="FX206" s="31"/>
      <c r="FY206" s="31"/>
      <c r="FZ206" s="31"/>
      <c r="GA206" s="31"/>
      <c r="GB206" s="31"/>
      <c r="GC206" s="31"/>
      <c r="GD206" s="31"/>
      <c r="GE206" s="31"/>
      <c r="GF206" s="31"/>
      <c r="GG206" s="31"/>
      <c r="GH206" s="31"/>
      <c r="GI206" s="31"/>
      <c r="GJ206" s="31"/>
      <c r="GK206" s="31"/>
      <c r="GL206" s="31"/>
      <c r="GM206" s="31"/>
      <c r="GN206" s="31"/>
      <c r="GO206" s="31"/>
      <c r="GP206" s="31"/>
      <c r="GQ206" s="31"/>
      <c r="GR206" s="31"/>
      <c r="GS206" s="31"/>
      <c r="GT206" s="31"/>
      <c r="GU206" s="31"/>
      <c r="GV206" s="31"/>
      <c r="GW206" s="31"/>
      <c r="GX206" s="31"/>
      <c r="GY206" s="31"/>
      <c r="GZ206" s="31"/>
      <c r="HA206" s="31"/>
      <c r="HB206" s="31"/>
      <c r="HC206" s="31"/>
      <c r="HD206" s="31"/>
      <c r="HE206" s="31"/>
      <c r="HF206" s="31"/>
      <c r="HG206" s="31"/>
      <c r="HH206" s="31"/>
      <c r="HI206" s="31"/>
      <c r="HJ206" s="31"/>
      <c r="HK206" s="31"/>
      <c r="HL206" s="31"/>
      <c r="HM206" s="31"/>
      <c r="HN206" s="31"/>
      <c r="HO206" s="31"/>
      <c r="HP206" s="31"/>
      <c r="HQ206" s="31"/>
      <c r="HR206" s="31"/>
      <c r="HS206" s="31"/>
      <c r="HT206" s="31"/>
      <c r="HU206" s="31"/>
      <c r="HV206" s="31"/>
      <c r="HW206" s="31"/>
      <c r="HX206" s="31"/>
      <c r="HY206" s="31"/>
      <c r="HZ206" s="31"/>
      <c r="IA206" s="31"/>
      <c r="IB206" s="31"/>
      <c r="IC206" s="31"/>
      <c r="ID206" s="31"/>
      <c r="IE206" s="31"/>
      <c r="IF206" s="31"/>
      <c r="IG206" s="31"/>
      <c r="IH206" s="31"/>
      <c r="II206" s="31"/>
      <c r="IJ206" s="31"/>
      <c r="IK206" s="31"/>
      <c r="IL206" s="31"/>
      <c r="IM206" s="31"/>
      <c r="IN206" s="31"/>
      <c r="IO206" s="31"/>
      <c r="IP206" s="31"/>
      <c r="IQ206" s="31"/>
      <c r="IR206" s="31"/>
      <c r="IS206" s="31"/>
      <c r="IT206" s="31"/>
      <c r="IU206" s="31"/>
      <c r="IV206" s="31"/>
    </row>
    <row r="207" spans="1:256" x14ac:dyDescent="0.25">
      <c r="A207" s="2"/>
      <c r="B207" s="31"/>
      <c r="C207" s="18"/>
      <c r="D207" s="31"/>
      <c r="E207" s="31"/>
      <c r="F207" s="31"/>
      <c r="G207" s="31"/>
      <c r="H207" s="31"/>
      <c r="I207" s="31"/>
      <c r="J207" s="31"/>
      <c r="K207" s="31"/>
      <c r="L207" s="31"/>
      <c r="M207" s="31"/>
      <c r="N207" s="31"/>
      <c r="O207" s="31"/>
      <c r="P207" s="31"/>
      <c r="Q207" s="31"/>
      <c r="R207" s="31"/>
      <c r="S207" s="31"/>
      <c r="T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c r="FJ207" s="31"/>
      <c r="FK207" s="31"/>
      <c r="FL207" s="31"/>
      <c r="FM207" s="31"/>
      <c r="FN207" s="31"/>
      <c r="FO207" s="31"/>
      <c r="FP207" s="31"/>
      <c r="FQ207" s="31"/>
      <c r="FR207" s="31"/>
      <c r="FS207" s="31"/>
      <c r="FT207" s="31"/>
      <c r="FU207" s="31"/>
      <c r="FV207" s="31"/>
      <c r="FW207" s="31"/>
      <c r="FX207" s="31"/>
      <c r="FY207" s="31"/>
      <c r="FZ207" s="31"/>
      <c r="GA207" s="31"/>
      <c r="GB207" s="31"/>
      <c r="GC207" s="31"/>
      <c r="GD207" s="31"/>
      <c r="GE207" s="31"/>
      <c r="GF207" s="31"/>
      <c r="GG207" s="31"/>
      <c r="GH207" s="31"/>
      <c r="GI207" s="31"/>
      <c r="GJ207" s="31"/>
      <c r="GK207" s="31"/>
      <c r="GL207" s="31"/>
      <c r="GM207" s="31"/>
      <c r="GN207" s="31"/>
      <c r="GO207" s="31"/>
      <c r="GP207" s="31"/>
      <c r="GQ207" s="31"/>
      <c r="GR207" s="31"/>
      <c r="GS207" s="31"/>
      <c r="GT207" s="31"/>
      <c r="GU207" s="31"/>
      <c r="GV207" s="31"/>
      <c r="GW207" s="31"/>
      <c r="GX207" s="31"/>
      <c r="GY207" s="31"/>
      <c r="GZ207" s="31"/>
      <c r="HA207" s="31"/>
      <c r="HB207" s="31"/>
      <c r="HC207" s="31"/>
      <c r="HD207" s="31"/>
      <c r="HE207" s="31"/>
      <c r="HF207" s="31"/>
      <c r="HG207" s="31"/>
      <c r="HH207" s="31"/>
      <c r="HI207" s="31"/>
      <c r="HJ207" s="31"/>
      <c r="HK207" s="31"/>
      <c r="HL207" s="31"/>
      <c r="HM207" s="31"/>
      <c r="HN207" s="31"/>
      <c r="HO207" s="31"/>
      <c r="HP207" s="31"/>
      <c r="HQ207" s="31"/>
      <c r="HR207" s="31"/>
      <c r="HS207" s="31"/>
      <c r="HT207" s="31"/>
      <c r="HU207" s="31"/>
      <c r="HV207" s="31"/>
      <c r="HW207" s="31"/>
      <c r="HX207" s="31"/>
      <c r="HY207" s="31"/>
      <c r="HZ207" s="31"/>
      <c r="IA207" s="31"/>
      <c r="IB207" s="31"/>
      <c r="IC207" s="31"/>
      <c r="ID207" s="31"/>
      <c r="IE207" s="31"/>
      <c r="IF207" s="31"/>
      <c r="IG207" s="31"/>
      <c r="IH207" s="31"/>
      <c r="II207" s="31"/>
      <c r="IJ207" s="31"/>
      <c r="IK207" s="31"/>
      <c r="IL207" s="31"/>
      <c r="IM207" s="31"/>
      <c r="IN207" s="31"/>
      <c r="IO207" s="31"/>
      <c r="IP207" s="31"/>
      <c r="IQ207" s="31"/>
      <c r="IR207" s="31"/>
      <c r="IS207" s="31"/>
      <c r="IT207" s="31"/>
      <c r="IU207" s="31"/>
      <c r="IV207" s="31"/>
    </row>
    <row r="208" spans="1:256" x14ac:dyDescent="0.25">
      <c r="A208" s="2"/>
      <c r="B208" s="31"/>
      <c r="C208" s="18"/>
      <c r="D208" s="31"/>
      <c r="E208" s="31"/>
      <c r="F208" s="31"/>
      <c r="G208" s="31"/>
      <c r="H208" s="31"/>
      <c r="I208" s="31"/>
      <c r="J208" s="31"/>
      <c r="K208" s="31"/>
      <c r="L208" s="31"/>
      <c r="M208" s="31"/>
      <c r="N208" s="31"/>
      <c r="O208" s="31"/>
      <c r="P208" s="31"/>
      <c r="Q208" s="31"/>
      <c r="R208" s="31"/>
      <c r="S208" s="31"/>
      <c r="T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c r="ER208" s="31"/>
      <c r="ES208" s="31"/>
      <c r="ET208" s="31"/>
      <c r="EU208" s="31"/>
      <c r="EV208" s="31"/>
      <c r="EW208" s="31"/>
      <c r="EX208" s="31"/>
      <c r="EY208" s="31"/>
      <c r="EZ208" s="31"/>
      <c r="FA208" s="31"/>
      <c r="FB208" s="31"/>
      <c r="FC208" s="31"/>
      <c r="FD208" s="31"/>
      <c r="FE208" s="31"/>
      <c r="FF208" s="31"/>
      <c r="FG208" s="31"/>
      <c r="FH208" s="31"/>
      <c r="FI208" s="31"/>
      <c r="FJ208" s="31"/>
      <c r="FK208" s="31"/>
      <c r="FL208" s="31"/>
      <c r="FM208" s="31"/>
      <c r="FN208" s="31"/>
      <c r="FO208" s="31"/>
      <c r="FP208" s="31"/>
      <c r="FQ208" s="31"/>
      <c r="FR208" s="31"/>
      <c r="FS208" s="31"/>
      <c r="FT208" s="31"/>
      <c r="FU208" s="31"/>
      <c r="FV208" s="31"/>
      <c r="FW208" s="31"/>
      <c r="FX208" s="31"/>
      <c r="FY208" s="31"/>
      <c r="FZ208" s="31"/>
      <c r="GA208" s="31"/>
      <c r="GB208" s="31"/>
      <c r="GC208" s="31"/>
      <c r="GD208" s="31"/>
      <c r="GE208" s="31"/>
      <c r="GF208" s="31"/>
      <c r="GG208" s="31"/>
      <c r="GH208" s="31"/>
      <c r="GI208" s="31"/>
      <c r="GJ208" s="31"/>
      <c r="GK208" s="31"/>
      <c r="GL208" s="31"/>
      <c r="GM208" s="31"/>
      <c r="GN208" s="31"/>
      <c r="GO208" s="31"/>
      <c r="GP208" s="31"/>
      <c r="GQ208" s="31"/>
      <c r="GR208" s="31"/>
      <c r="GS208" s="31"/>
      <c r="GT208" s="31"/>
      <c r="GU208" s="31"/>
      <c r="GV208" s="31"/>
      <c r="GW208" s="31"/>
      <c r="GX208" s="31"/>
      <c r="GY208" s="31"/>
      <c r="GZ208" s="31"/>
      <c r="HA208" s="31"/>
      <c r="HB208" s="31"/>
      <c r="HC208" s="31"/>
      <c r="HD208" s="31"/>
      <c r="HE208" s="31"/>
      <c r="HF208" s="31"/>
      <c r="HG208" s="31"/>
      <c r="HH208" s="31"/>
      <c r="HI208" s="31"/>
      <c r="HJ208" s="31"/>
      <c r="HK208" s="31"/>
      <c r="HL208" s="31"/>
      <c r="HM208" s="31"/>
      <c r="HN208" s="31"/>
      <c r="HO208" s="31"/>
      <c r="HP208" s="31"/>
      <c r="HQ208" s="31"/>
      <c r="HR208" s="31"/>
      <c r="HS208" s="31"/>
      <c r="HT208" s="31"/>
      <c r="HU208" s="31"/>
      <c r="HV208" s="31"/>
      <c r="HW208" s="31"/>
      <c r="HX208" s="31"/>
      <c r="HY208" s="31"/>
      <c r="HZ208" s="31"/>
      <c r="IA208" s="31"/>
      <c r="IB208" s="31"/>
      <c r="IC208" s="31"/>
      <c r="ID208" s="31"/>
      <c r="IE208" s="31"/>
      <c r="IF208" s="31"/>
      <c r="IG208" s="31"/>
      <c r="IH208" s="31"/>
      <c r="II208" s="31"/>
      <c r="IJ208" s="31"/>
      <c r="IK208" s="31"/>
      <c r="IL208" s="31"/>
      <c r="IM208" s="31"/>
      <c r="IN208" s="31"/>
      <c r="IO208" s="31"/>
      <c r="IP208" s="31"/>
      <c r="IQ208" s="31"/>
      <c r="IR208" s="31"/>
      <c r="IS208" s="31"/>
      <c r="IT208" s="31"/>
      <c r="IU208" s="31"/>
      <c r="IV208" s="31"/>
    </row>
    <row r="209" spans="1:256" x14ac:dyDescent="0.25">
      <c r="A209" s="2"/>
      <c r="B209" s="31"/>
      <c r="C209" s="18"/>
      <c r="D209" s="31"/>
      <c r="E209" s="31"/>
      <c r="F209" s="31"/>
      <c r="G209" s="31"/>
      <c r="H209" s="31"/>
      <c r="I209" s="31"/>
      <c r="J209" s="31"/>
      <c r="K209" s="31"/>
      <c r="L209" s="31"/>
      <c r="M209" s="31"/>
      <c r="N209" s="31"/>
      <c r="O209" s="31"/>
      <c r="P209" s="31"/>
      <c r="Q209" s="31"/>
      <c r="R209" s="31"/>
      <c r="S209" s="31"/>
      <c r="T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c r="ER209" s="31"/>
      <c r="ES209" s="31"/>
      <c r="ET209" s="31"/>
      <c r="EU209" s="31"/>
      <c r="EV209" s="31"/>
      <c r="EW209" s="31"/>
      <c r="EX209" s="31"/>
      <c r="EY209" s="31"/>
      <c r="EZ209" s="31"/>
      <c r="FA209" s="31"/>
      <c r="FB209" s="31"/>
      <c r="FC209" s="31"/>
      <c r="FD209" s="31"/>
      <c r="FE209" s="31"/>
      <c r="FF209" s="31"/>
      <c r="FG209" s="31"/>
      <c r="FH209" s="31"/>
      <c r="FI209" s="31"/>
      <c r="FJ209" s="31"/>
      <c r="FK209" s="31"/>
      <c r="FL209" s="31"/>
      <c r="FM209" s="31"/>
      <c r="FN209" s="31"/>
      <c r="FO209" s="31"/>
      <c r="FP209" s="31"/>
      <c r="FQ209" s="31"/>
      <c r="FR209" s="31"/>
      <c r="FS209" s="31"/>
      <c r="FT209" s="31"/>
      <c r="FU209" s="31"/>
      <c r="FV209" s="31"/>
      <c r="FW209" s="31"/>
      <c r="FX209" s="31"/>
      <c r="FY209" s="31"/>
      <c r="FZ209" s="31"/>
      <c r="GA209" s="31"/>
      <c r="GB209" s="31"/>
      <c r="GC209" s="31"/>
      <c r="GD209" s="31"/>
      <c r="GE209" s="31"/>
      <c r="GF209" s="31"/>
      <c r="GG209" s="31"/>
      <c r="GH209" s="31"/>
      <c r="GI209" s="31"/>
      <c r="GJ209" s="31"/>
      <c r="GK209" s="31"/>
      <c r="GL209" s="31"/>
      <c r="GM209" s="31"/>
      <c r="GN209" s="31"/>
      <c r="GO209" s="31"/>
      <c r="GP209" s="31"/>
      <c r="GQ209" s="31"/>
      <c r="GR209" s="31"/>
      <c r="GS209" s="31"/>
      <c r="GT209" s="31"/>
      <c r="GU209" s="31"/>
      <c r="GV209" s="31"/>
      <c r="GW209" s="31"/>
      <c r="GX209" s="31"/>
      <c r="GY209" s="31"/>
      <c r="GZ209" s="31"/>
      <c r="HA209" s="31"/>
      <c r="HB209" s="31"/>
      <c r="HC209" s="31"/>
      <c r="HD209" s="31"/>
      <c r="HE209" s="31"/>
      <c r="HF209" s="31"/>
      <c r="HG209" s="31"/>
      <c r="HH209" s="31"/>
      <c r="HI209" s="31"/>
      <c r="HJ209" s="31"/>
      <c r="HK209" s="31"/>
      <c r="HL209" s="31"/>
      <c r="HM209" s="31"/>
      <c r="HN209" s="31"/>
      <c r="HO209" s="31"/>
      <c r="HP209" s="31"/>
      <c r="HQ209" s="31"/>
      <c r="HR209" s="31"/>
      <c r="HS209" s="31"/>
      <c r="HT209" s="31"/>
      <c r="HU209" s="31"/>
      <c r="HV209" s="31"/>
      <c r="HW209" s="31"/>
      <c r="HX209" s="31"/>
      <c r="HY209" s="31"/>
      <c r="HZ209" s="31"/>
      <c r="IA209" s="31"/>
      <c r="IB209" s="31"/>
      <c r="IC209" s="31"/>
      <c r="ID209" s="31"/>
      <c r="IE209" s="31"/>
      <c r="IF209" s="31"/>
      <c r="IG209" s="31"/>
      <c r="IH209" s="31"/>
      <c r="II209" s="31"/>
      <c r="IJ209" s="31"/>
      <c r="IK209" s="31"/>
      <c r="IL209" s="31"/>
      <c r="IM209" s="31"/>
      <c r="IN209" s="31"/>
      <c r="IO209" s="31"/>
      <c r="IP209" s="31"/>
      <c r="IQ209" s="31"/>
      <c r="IR209" s="31"/>
      <c r="IS209" s="31"/>
      <c r="IT209" s="31"/>
      <c r="IU209" s="31"/>
      <c r="IV209" s="31"/>
    </row>
    <row r="210" spans="1:256" x14ac:dyDescent="0.25">
      <c r="A210" s="2"/>
      <c r="B210" s="31"/>
      <c r="C210" s="18"/>
      <c r="D210" s="31"/>
      <c r="E210" s="31"/>
      <c r="F210" s="31"/>
      <c r="G210" s="31"/>
      <c r="H210" s="31"/>
      <c r="I210" s="31"/>
      <c r="J210" s="31"/>
      <c r="K210" s="31"/>
      <c r="L210" s="31"/>
      <c r="M210" s="31"/>
      <c r="N210" s="31"/>
      <c r="O210" s="31"/>
      <c r="P210" s="31"/>
      <c r="Q210" s="31"/>
      <c r="R210" s="31"/>
      <c r="S210" s="31"/>
      <c r="T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c r="ER210" s="31"/>
      <c r="ES210" s="31"/>
      <c r="ET210" s="31"/>
      <c r="EU210" s="31"/>
      <c r="EV210" s="31"/>
      <c r="EW210" s="31"/>
      <c r="EX210" s="31"/>
      <c r="EY210" s="31"/>
      <c r="EZ210" s="31"/>
      <c r="FA210" s="31"/>
      <c r="FB210" s="31"/>
      <c r="FC210" s="31"/>
      <c r="FD210" s="31"/>
      <c r="FE210" s="31"/>
      <c r="FF210" s="31"/>
      <c r="FG210" s="31"/>
      <c r="FH210" s="31"/>
      <c r="FI210" s="31"/>
      <c r="FJ210" s="31"/>
      <c r="FK210" s="31"/>
      <c r="FL210" s="31"/>
      <c r="FM210" s="31"/>
      <c r="FN210" s="31"/>
      <c r="FO210" s="31"/>
      <c r="FP210" s="31"/>
      <c r="FQ210" s="31"/>
      <c r="FR210" s="31"/>
      <c r="FS210" s="31"/>
      <c r="FT210" s="31"/>
      <c r="FU210" s="31"/>
      <c r="FV210" s="31"/>
      <c r="FW210" s="31"/>
      <c r="FX210" s="31"/>
      <c r="FY210" s="31"/>
      <c r="FZ210" s="31"/>
      <c r="GA210" s="31"/>
      <c r="GB210" s="31"/>
      <c r="GC210" s="31"/>
      <c r="GD210" s="31"/>
      <c r="GE210" s="31"/>
      <c r="GF210" s="31"/>
      <c r="GG210" s="31"/>
      <c r="GH210" s="31"/>
      <c r="GI210" s="31"/>
      <c r="GJ210" s="31"/>
      <c r="GK210" s="31"/>
      <c r="GL210" s="31"/>
      <c r="GM210" s="31"/>
      <c r="GN210" s="31"/>
      <c r="GO210" s="31"/>
      <c r="GP210" s="31"/>
      <c r="GQ210" s="31"/>
      <c r="GR210" s="31"/>
      <c r="GS210" s="31"/>
      <c r="GT210" s="31"/>
      <c r="GU210" s="31"/>
      <c r="GV210" s="31"/>
      <c r="GW210" s="31"/>
      <c r="GX210" s="31"/>
      <c r="GY210" s="31"/>
      <c r="GZ210" s="31"/>
      <c r="HA210" s="31"/>
      <c r="HB210" s="31"/>
      <c r="HC210" s="31"/>
      <c r="HD210" s="31"/>
      <c r="HE210" s="31"/>
      <c r="HF210" s="31"/>
      <c r="HG210" s="31"/>
      <c r="HH210" s="31"/>
      <c r="HI210" s="31"/>
      <c r="HJ210" s="31"/>
      <c r="HK210" s="31"/>
      <c r="HL210" s="31"/>
      <c r="HM210" s="31"/>
      <c r="HN210" s="31"/>
      <c r="HO210" s="31"/>
      <c r="HP210" s="31"/>
      <c r="HQ210" s="31"/>
      <c r="HR210" s="31"/>
      <c r="HS210" s="31"/>
      <c r="HT210" s="31"/>
      <c r="HU210" s="31"/>
      <c r="HV210" s="31"/>
      <c r="HW210" s="31"/>
      <c r="HX210" s="31"/>
      <c r="HY210" s="31"/>
      <c r="HZ210" s="31"/>
      <c r="IA210" s="31"/>
      <c r="IB210" s="31"/>
      <c r="IC210" s="31"/>
      <c r="ID210" s="31"/>
      <c r="IE210" s="31"/>
      <c r="IF210" s="31"/>
      <c r="IG210" s="31"/>
      <c r="IH210" s="31"/>
      <c r="II210" s="31"/>
      <c r="IJ210" s="31"/>
      <c r="IK210" s="31"/>
      <c r="IL210" s="31"/>
      <c r="IM210" s="31"/>
      <c r="IN210" s="31"/>
      <c r="IO210" s="31"/>
      <c r="IP210" s="31"/>
      <c r="IQ210" s="31"/>
      <c r="IR210" s="31"/>
      <c r="IS210" s="31"/>
      <c r="IT210" s="31"/>
      <c r="IU210" s="31"/>
      <c r="IV210" s="31"/>
    </row>
    <row r="211" spans="1:256" x14ac:dyDescent="0.25">
      <c r="A211" s="2"/>
      <c r="B211" s="31"/>
      <c r="C211" s="18"/>
      <c r="D211" s="31"/>
      <c r="E211" s="31"/>
      <c r="F211" s="31"/>
      <c r="G211" s="31"/>
      <c r="H211" s="31"/>
      <c r="I211" s="31"/>
      <c r="J211" s="31"/>
      <c r="K211" s="31"/>
      <c r="L211" s="31"/>
      <c r="M211" s="31"/>
      <c r="N211" s="31"/>
      <c r="O211" s="31"/>
      <c r="P211" s="31"/>
      <c r="Q211" s="31"/>
      <c r="R211" s="31"/>
      <c r="S211" s="31"/>
      <c r="T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c r="ER211" s="31"/>
      <c r="ES211" s="31"/>
      <c r="ET211" s="31"/>
      <c r="EU211" s="31"/>
      <c r="EV211" s="31"/>
      <c r="EW211" s="31"/>
      <c r="EX211" s="31"/>
      <c r="EY211" s="31"/>
      <c r="EZ211" s="31"/>
      <c r="FA211" s="31"/>
      <c r="FB211" s="31"/>
      <c r="FC211" s="31"/>
      <c r="FD211" s="31"/>
      <c r="FE211" s="31"/>
      <c r="FF211" s="31"/>
      <c r="FG211" s="31"/>
      <c r="FH211" s="31"/>
      <c r="FI211" s="31"/>
      <c r="FJ211" s="31"/>
      <c r="FK211" s="31"/>
      <c r="FL211" s="31"/>
      <c r="FM211" s="31"/>
      <c r="FN211" s="31"/>
      <c r="FO211" s="31"/>
      <c r="FP211" s="31"/>
      <c r="FQ211" s="31"/>
      <c r="FR211" s="31"/>
      <c r="FS211" s="31"/>
      <c r="FT211" s="31"/>
      <c r="FU211" s="31"/>
      <c r="FV211" s="31"/>
      <c r="FW211" s="31"/>
      <c r="FX211" s="31"/>
      <c r="FY211" s="31"/>
      <c r="FZ211" s="31"/>
      <c r="GA211" s="31"/>
      <c r="GB211" s="31"/>
      <c r="GC211" s="31"/>
      <c r="GD211" s="31"/>
      <c r="GE211" s="31"/>
      <c r="GF211" s="31"/>
      <c r="GG211" s="31"/>
      <c r="GH211" s="31"/>
      <c r="GI211" s="31"/>
      <c r="GJ211" s="31"/>
      <c r="GK211" s="31"/>
      <c r="GL211" s="31"/>
      <c r="GM211" s="31"/>
      <c r="GN211" s="31"/>
      <c r="GO211" s="31"/>
      <c r="GP211" s="31"/>
      <c r="GQ211" s="31"/>
      <c r="GR211" s="31"/>
      <c r="GS211" s="31"/>
      <c r="GT211" s="31"/>
      <c r="GU211" s="31"/>
      <c r="GV211" s="31"/>
      <c r="GW211" s="31"/>
      <c r="GX211" s="31"/>
      <c r="GY211" s="31"/>
      <c r="GZ211" s="31"/>
      <c r="HA211" s="31"/>
      <c r="HB211" s="31"/>
      <c r="HC211" s="31"/>
      <c r="HD211" s="31"/>
      <c r="HE211" s="31"/>
      <c r="HF211" s="31"/>
      <c r="HG211" s="31"/>
      <c r="HH211" s="31"/>
      <c r="HI211" s="31"/>
      <c r="HJ211" s="31"/>
      <c r="HK211" s="31"/>
      <c r="HL211" s="31"/>
      <c r="HM211" s="31"/>
      <c r="HN211" s="31"/>
      <c r="HO211" s="31"/>
      <c r="HP211" s="31"/>
      <c r="HQ211" s="31"/>
      <c r="HR211" s="31"/>
      <c r="HS211" s="31"/>
      <c r="HT211" s="31"/>
      <c r="HU211" s="31"/>
      <c r="HV211" s="31"/>
      <c r="HW211" s="31"/>
      <c r="HX211" s="31"/>
      <c r="HY211" s="31"/>
      <c r="HZ211" s="31"/>
      <c r="IA211" s="31"/>
      <c r="IB211" s="31"/>
      <c r="IC211" s="31"/>
      <c r="ID211" s="31"/>
      <c r="IE211" s="31"/>
      <c r="IF211" s="31"/>
      <c r="IG211" s="31"/>
      <c r="IH211" s="31"/>
      <c r="II211" s="31"/>
      <c r="IJ211" s="31"/>
      <c r="IK211" s="31"/>
      <c r="IL211" s="31"/>
      <c r="IM211" s="31"/>
      <c r="IN211" s="31"/>
      <c r="IO211" s="31"/>
      <c r="IP211" s="31"/>
      <c r="IQ211" s="31"/>
      <c r="IR211" s="31"/>
      <c r="IS211" s="31"/>
      <c r="IT211" s="31"/>
      <c r="IU211" s="31"/>
      <c r="IV211" s="31"/>
    </row>
    <row r="212" spans="1:256" x14ac:dyDescent="0.25">
      <c r="A212" s="2"/>
      <c r="B212" s="31"/>
      <c r="C212" s="18"/>
      <c r="D212" s="31"/>
      <c r="E212" s="31"/>
      <c r="F212" s="31"/>
      <c r="G212" s="31"/>
      <c r="H212" s="31"/>
      <c r="I212" s="31"/>
      <c r="J212" s="31"/>
      <c r="K212" s="31"/>
      <c r="L212" s="31"/>
      <c r="M212" s="31"/>
      <c r="N212" s="31"/>
      <c r="O212" s="31"/>
      <c r="P212" s="31"/>
      <c r="Q212" s="31"/>
      <c r="R212" s="31"/>
      <c r="S212" s="31"/>
      <c r="T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31"/>
      <c r="ED212" s="31"/>
      <c r="EE212" s="31"/>
      <c r="EF212" s="31"/>
      <c r="EG212" s="31"/>
      <c r="EH212" s="31"/>
      <c r="EI212" s="31"/>
      <c r="EJ212" s="31"/>
      <c r="EK212" s="31"/>
      <c r="EL212" s="31"/>
      <c r="EM212" s="31"/>
      <c r="EN212" s="31"/>
      <c r="EO212" s="31"/>
      <c r="EP212" s="31"/>
      <c r="EQ212" s="31"/>
      <c r="ER212" s="31"/>
      <c r="ES212" s="31"/>
      <c r="ET212" s="31"/>
      <c r="EU212" s="31"/>
      <c r="EV212" s="31"/>
      <c r="EW212" s="31"/>
      <c r="EX212" s="31"/>
      <c r="EY212" s="31"/>
      <c r="EZ212" s="31"/>
      <c r="FA212" s="31"/>
      <c r="FB212" s="31"/>
      <c r="FC212" s="31"/>
      <c r="FD212" s="31"/>
      <c r="FE212" s="31"/>
      <c r="FF212" s="31"/>
      <c r="FG212" s="31"/>
      <c r="FH212" s="31"/>
      <c r="FI212" s="31"/>
      <c r="FJ212" s="31"/>
      <c r="FK212" s="31"/>
      <c r="FL212" s="31"/>
      <c r="FM212" s="31"/>
      <c r="FN212" s="31"/>
      <c r="FO212" s="31"/>
      <c r="FP212" s="31"/>
      <c r="FQ212" s="31"/>
      <c r="FR212" s="31"/>
      <c r="FS212" s="31"/>
      <c r="FT212" s="31"/>
      <c r="FU212" s="31"/>
      <c r="FV212" s="31"/>
      <c r="FW212" s="31"/>
      <c r="FX212" s="31"/>
      <c r="FY212" s="31"/>
      <c r="FZ212" s="31"/>
      <c r="GA212" s="31"/>
      <c r="GB212" s="31"/>
      <c r="GC212" s="31"/>
      <c r="GD212" s="31"/>
      <c r="GE212" s="31"/>
      <c r="GF212" s="31"/>
      <c r="GG212" s="31"/>
      <c r="GH212" s="31"/>
      <c r="GI212" s="31"/>
      <c r="GJ212" s="31"/>
      <c r="GK212" s="31"/>
      <c r="GL212" s="31"/>
      <c r="GM212" s="31"/>
      <c r="GN212" s="31"/>
      <c r="GO212" s="31"/>
      <c r="GP212" s="31"/>
      <c r="GQ212" s="31"/>
      <c r="GR212" s="31"/>
      <c r="GS212" s="31"/>
      <c r="GT212" s="31"/>
      <c r="GU212" s="31"/>
      <c r="GV212" s="31"/>
      <c r="GW212" s="31"/>
      <c r="GX212" s="31"/>
      <c r="GY212" s="31"/>
      <c r="GZ212" s="31"/>
      <c r="HA212" s="31"/>
      <c r="HB212" s="31"/>
      <c r="HC212" s="31"/>
      <c r="HD212" s="31"/>
      <c r="HE212" s="31"/>
      <c r="HF212" s="31"/>
      <c r="HG212" s="31"/>
      <c r="HH212" s="31"/>
      <c r="HI212" s="31"/>
      <c r="HJ212" s="31"/>
      <c r="HK212" s="31"/>
      <c r="HL212" s="31"/>
      <c r="HM212" s="31"/>
      <c r="HN212" s="31"/>
      <c r="HO212" s="31"/>
      <c r="HP212" s="31"/>
      <c r="HQ212" s="31"/>
      <c r="HR212" s="31"/>
      <c r="HS212" s="31"/>
      <c r="HT212" s="31"/>
      <c r="HU212" s="31"/>
      <c r="HV212" s="31"/>
      <c r="HW212" s="31"/>
      <c r="HX212" s="31"/>
      <c r="HY212" s="31"/>
      <c r="HZ212" s="31"/>
      <c r="IA212" s="31"/>
      <c r="IB212" s="31"/>
      <c r="IC212" s="31"/>
      <c r="ID212" s="31"/>
      <c r="IE212" s="31"/>
      <c r="IF212" s="31"/>
      <c r="IG212" s="31"/>
      <c r="IH212" s="31"/>
      <c r="II212" s="31"/>
      <c r="IJ212" s="31"/>
      <c r="IK212" s="31"/>
      <c r="IL212" s="31"/>
      <c r="IM212" s="31"/>
      <c r="IN212" s="31"/>
      <c r="IO212" s="31"/>
      <c r="IP212" s="31"/>
      <c r="IQ212" s="31"/>
      <c r="IR212" s="31"/>
      <c r="IS212" s="31"/>
      <c r="IT212" s="31"/>
      <c r="IU212" s="31"/>
      <c r="IV212" s="31"/>
    </row>
    <row r="213" spans="1:256" x14ac:dyDescent="0.25">
      <c r="A213" s="2"/>
      <c r="B213" s="31"/>
      <c r="C213" s="18"/>
      <c r="D213" s="31"/>
      <c r="E213" s="31"/>
      <c r="F213" s="31"/>
      <c r="G213" s="31"/>
      <c r="H213" s="31"/>
      <c r="I213" s="31"/>
      <c r="J213" s="31"/>
      <c r="K213" s="31"/>
      <c r="L213" s="31"/>
      <c r="M213" s="31"/>
      <c r="N213" s="31"/>
      <c r="O213" s="31"/>
      <c r="P213" s="31"/>
      <c r="Q213" s="31"/>
      <c r="R213" s="31"/>
      <c r="S213" s="31"/>
      <c r="T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c r="ER213" s="31"/>
      <c r="ES213" s="31"/>
      <c r="ET213" s="31"/>
      <c r="EU213" s="31"/>
      <c r="EV213" s="31"/>
      <c r="EW213" s="31"/>
      <c r="EX213" s="31"/>
      <c r="EY213" s="31"/>
      <c r="EZ213" s="31"/>
      <c r="FA213" s="31"/>
      <c r="FB213" s="31"/>
      <c r="FC213" s="31"/>
      <c r="FD213" s="31"/>
      <c r="FE213" s="31"/>
      <c r="FF213" s="31"/>
      <c r="FG213" s="31"/>
      <c r="FH213" s="31"/>
      <c r="FI213" s="31"/>
      <c r="FJ213" s="31"/>
      <c r="FK213" s="31"/>
      <c r="FL213" s="31"/>
      <c r="FM213" s="31"/>
      <c r="FN213" s="31"/>
      <c r="FO213" s="31"/>
      <c r="FP213" s="31"/>
      <c r="FQ213" s="31"/>
      <c r="FR213" s="31"/>
      <c r="FS213" s="31"/>
      <c r="FT213" s="31"/>
      <c r="FU213" s="31"/>
      <c r="FV213" s="31"/>
      <c r="FW213" s="31"/>
      <c r="FX213" s="31"/>
      <c r="FY213" s="31"/>
      <c r="FZ213" s="31"/>
      <c r="GA213" s="31"/>
      <c r="GB213" s="31"/>
      <c r="GC213" s="31"/>
      <c r="GD213" s="31"/>
      <c r="GE213" s="31"/>
      <c r="GF213" s="31"/>
      <c r="GG213" s="31"/>
      <c r="GH213" s="31"/>
      <c r="GI213" s="31"/>
      <c r="GJ213" s="31"/>
      <c r="GK213" s="31"/>
      <c r="GL213" s="31"/>
      <c r="GM213" s="31"/>
      <c r="GN213" s="31"/>
      <c r="GO213" s="31"/>
      <c r="GP213" s="31"/>
      <c r="GQ213" s="31"/>
      <c r="GR213" s="31"/>
      <c r="GS213" s="31"/>
      <c r="GT213" s="31"/>
      <c r="GU213" s="31"/>
      <c r="GV213" s="31"/>
      <c r="GW213" s="31"/>
      <c r="GX213" s="31"/>
      <c r="GY213" s="31"/>
      <c r="GZ213" s="31"/>
      <c r="HA213" s="31"/>
      <c r="HB213" s="31"/>
      <c r="HC213" s="31"/>
      <c r="HD213" s="31"/>
      <c r="HE213" s="31"/>
      <c r="HF213" s="31"/>
      <c r="HG213" s="31"/>
      <c r="HH213" s="31"/>
      <c r="HI213" s="31"/>
      <c r="HJ213" s="31"/>
      <c r="HK213" s="31"/>
      <c r="HL213" s="31"/>
      <c r="HM213" s="31"/>
      <c r="HN213" s="31"/>
      <c r="HO213" s="31"/>
      <c r="HP213" s="31"/>
      <c r="HQ213" s="31"/>
      <c r="HR213" s="31"/>
      <c r="HS213" s="31"/>
      <c r="HT213" s="31"/>
      <c r="HU213" s="31"/>
      <c r="HV213" s="31"/>
      <c r="HW213" s="31"/>
      <c r="HX213" s="31"/>
      <c r="HY213" s="31"/>
      <c r="HZ213" s="31"/>
      <c r="IA213" s="31"/>
      <c r="IB213" s="31"/>
      <c r="IC213" s="31"/>
      <c r="ID213" s="31"/>
      <c r="IE213" s="31"/>
      <c r="IF213" s="31"/>
      <c r="IG213" s="31"/>
      <c r="IH213" s="31"/>
      <c r="II213" s="31"/>
      <c r="IJ213" s="31"/>
      <c r="IK213" s="31"/>
      <c r="IL213" s="31"/>
      <c r="IM213" s="31"/>
      <c r="IN213" s="31"/>
      <c r="IO213" s="31"/>
      <c r="IP213" s="31"/>
      <c r="IQ213" s="31"/>
      <c r="IR213" s="31"/>
      <c r="IS213" s="31"/>
      <c r="IT213" s="31"/>
      <c r="IU213" s="31"/>
      <c r="IV213" s="31"/>
    </row>
    <row r="214" spans="1:256" x14ac:dyDescent="0.25">
      <c r="A214" s="2"/>
      <c r="B214" s="31"/>
      <c r="C214" s="18"/>
      <c r="D214" s="31"/>
      <c r="E214" s="31"/>
      <c r="F214" s="31"/>
      <c r="G214" s="31"/>
      <c r="H214" s="31"/>
      <c r="I214" s="31"/>
      <c r="J214" s="31"/>
      <c r="K214" s="31"/>
      <c r="L214" s="31"/>
      <c r="M214" s="31"/>
      <c r="N214" s="31"/>
      <c r="O214" s="31"/>
      <c r="P214" s="31"/>
      <c r="Q214" s="31"/>
      <c r="R214" s="31"/>
      <c r="S214" s="31"/>
      <c r="T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c r="ER214" s="31"/>
      <c r="ES214" s="31"/>
      <c r="ET214" s="31"/>
      <c r="EU214" s="31"/>
      <c r="EV214" s="31"/>
      <c r="EW214" s="31"/>
      <c r="EX214" s="31"/>
      <c r="EY214" s="31"/>
      <c r="EZ214" s="31"/>
      <c r="FA214" s="31"/>
      <c r="FB214" s="31"/>
      <c r="FC214" s="31"/>
      <c r="FD214" s="31"/>
      <c r="FE214" s="31"/>
      <c r="FF214" s="31"/>
      <c r="FG214" s="31"/>
      <c r="FH214" s="31"/>
      <c r="FI214" s="31"/>
      <c r="FJ214" s="31"/>
      <c r="FK214" s="31"/>
      <c r="FL214" s="31"/>
      <c r="FM214" s="31"/>
      <c r="FN214" s="31"/>
      <c r="FO214" s="31"/>
      <c r="FP214" s="31"/>
      <c r="FQ214" s="31"/>
      <c r="FR214" s="31"/>
      <c r="FS214" s="31"/>
      <c r="FT214" s="31"/>
      <c r="FU214" s="31"/>
      <c r="FV214" s="31"/>
      <c r="FW214" s="31"/>
      <c r="FX214" s="31"/>
      <c r="FY214" s="31"/>
      <c r="FZ214" s="31"/>
      <c r="GA214" s="31"/>
      <c r="GB214" s="31"/>
      <c r="GC214" s="31"/>
      <c r="GD214" s="31"/>
      <c r="GE214" s="31"/>
      <c r="GF214" s="31"/>
      <c r="GG214" s="31"/>
      <c r="GH214" s="31"/>
      <c r="GI214" s="31"/>
      <c r="GJ214" s="31"/>
      <c r="GK214" s="31"/>
      <c r="GL214" s="31"/>
      <c r="GM214" s="31"/>
      <c r="GN214" s="31"/>
      <c r="GO214" s="31"/>
      <c r="GP214" s="31"/>
      <c r="GQ214" s="31"/>
      <c r="GR214" s="31"/>
      <c r="GS214" s="31"/>
      <c r="GT214" s="31"/>
      <c r="GU214" s="31"/>
      <c r="GV214" s="31"/>
      <c r="GW214" s="31"/>
      <c r="GX214" s="31"/>
      <c r="GY214" s="31"/>
      <c r="GZ214" s="31"/>
      <c r="HA214" s="31"/>
      <c r="HB214" s="31"/>
      <c r="HC214" s="31"/>
      <c r="HD214" s="31"/>
      <c r="HE214" s="31"/>
      <c r="HF214" s="31"/>
      <c r="HG214" s="31"/>
      <c r="HH214" s="31"/>
      <c r="HI214" s="31"/>
      <c r="HJ214" s="31"/>
      <c r="HK214" s="31"/>
      <c r="HL214" s="31"/>
      <c r="HM214" s="31"/>
      <c r="HN214" s="31"/>
      <c r="HO214" s="31"/>
      <c r="HP214" s="31"/>
      <c r="HQ214" s="31"/>
      <c r="HR214" s="31"/>
      <c r="HS214" s="31"/>
      <c r="HT214" s="31"/>
      <c r="HU214" s="31"/>
      <c r="HV214" s="31"/>
      <c r="HW214" s="31"/>
      <c r="HX214" s="31"/>
      <c r="HY214" s="31"/>
      <c r="HZ214" s="31"/>
      <c r="IA214" s="31"/>
      <c r="IB214" s="31"/>
      <c r="IC214" s="31"/>
      <c r="ID214" s="31"/>
      <c r="IE214" s="31"/>
      <c r="IF214" s="31"/>
      <c r="IG214" s="31"/>
      <c r="IH214" s="31"/>
      <c r="II214" s="31"/>
      <c r="IJ214" s="31"/>
      <c r="IK214" s="31"/>
      <c r="IL214" s="31"/>
      <c r="IM214" s="31"/>
      <c r="IN214" s="31"/>
      <c r="IO214" s="31"/>
      <c r="IP214" s="31"/>
      <c r="IQ214" s="31"/>
      <c r="IR214" s="31"/>
      <c r="IS214" s="31"/>
      <c r="IT214" s="31"/>
      <c r="IU214" s="31"/>
      <c r="IV214" s="31"/>
    </row>
    <row r="215" spans="1:256" x14ac:dyDescent="0.25">
      <c r="A215" s="2"/>
      <c r="B215" s="31"/>
      <c r="C215" s="18"/>
      <c r="D215" s="31"/>
      <c r="E215" s="31"/>
      <c r="F215" s="31"/>
      <c r="G215" s="31"/>
      <c r="H215" s="31"/>
      <c r="I215" s="31"/>
      <c r="J215" s="31"/>
      <c r="K215" s="31"/>
      <c r="L215" s="31"/>
      <c r="M215" s="31"/>
      <c r="N215" s="31"/>
      <c r="O215" s="31"/>
      <c r="P215" s="31"/>
      <c r="Q215" s="31"/>
      <c r="R215" s="31"/>
      <c r="S215" s="31"/>
      <c r="T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c r="ER215" s="31"/>
      <c r="ES215" s="31"/>
      <c r="ET215" s="31"/>
      <c r="EU215" s="31"/>
      <c r="EV215" s="31"/>
      <c r="EW215" s="31"/>
      <c r="EX215" s="31"/>
      <c r="EY215" s="31"/>
      <c r="EZ215" s="31"/>
      <c r="FA215" s="31"/>
      <c r="FB215" s="31"/>
      <c r="FC215" s="31"/>
      <c r="FD215" s="31"/>
      <c r="FE215" s="31"/>
      <c r="FF215" s="31"/>
      <c r="FG215" s="31"/>
      <c r="FH215" s="31"/>
      <c r="FI215" s="31"/>
      <c r="FJ215" s="31"/>
      <c r="FK215" s="31"/>
      <c r="FL215" s="31"/>
      <c r="FM215" s="31"/>
      <c r="FN215" s="31"/>
      <c r="FO215" s="31"/>
      <c r="FP215" s="31"/>
      <c r="FQ215" s="31"/>
      <c r="FR215" s="31"/>
      <c r="FS215" s="31"/>
      <c r="FT215" s="31"/>
      <c r="FU215" s="31"/>
      <c r="FV215" s="31"/>
      <c r="FW215" s="31"/>
      <c r="FX215" s="31"/>
      <c r="FY215" s="31"/>
      <c r="FZ215" s="31"/>
      <c r="GA215" s="31"/>
      <c r="GB215" s="31"/>
      <c r="GC215" s="31"/>
      <c r="GD215" s="31"/>
      <c r="GE215" s="31"/>
      <c r="GF215" s="31"/>
      <c r="GG215" s="31"/>
      <c r="GH215" s="31"/>
      <c r="GI215" s="31"/>
      <c r="GJ215" s="31"/>
      <c r="GK215" s="31"/>
      <c r="GL215" s="31"/>
      <c r="GM215" s="31"/>
      <c r="GN215" s="31"/>
      <c r="GO215" s="31"/>
      <c r="GP215" s="31"/>
      <c r="GQ215" s="31"/>
      <c r="GR215" s="31"/>
      <c r="GS215" s="31"/>
      <c r="GT215" s="31"/>
      <c r="GU215" s="31"/>
      <c r="GV215" s="31"/>
      <c r="GW215" s="31"/>
      <c r="GX215" s="31"/>
      <c r="GY215" s="31"/>
      <c r="GZ215" s="31"/>
      <c r="HA215" s="31"/>
      <c r="HB215" s="31"/>
      <c r="HC215" s="31"/>
      <c r="HD215" s="31"/>
      <c r="HE215" s="31"/>
      <c r="HF215" s="31"/>
      <c r="HG215" s="31"/>
      <c r="HH215" s="31"/>
      <c r="HI215" s="31"/>
      <c r="HJ215" s="31"/>
      <c r="HK215" s="31"/>
      <c r="HL215" s="31"/>
      <c r="HM215" s="31"/>
      <c r="HN215" s="31"/>
      <c r="HO215" s="31"/>
      <c r="HP215" s="31"/>
      <c r="HQ215" s="31"/>
      <c r="HR215" s="31"/>
      <c r="HS215" s="31"/>
      <c r="HT215" s="31"/>
      <c r="HU215" s="31"/>
      <c r="HV215" s="31"/>
      <c r="HW215" s="31"/>
      <c r="HX215" s="31"/>
      <c r="HY215" s="31"/>
      <c r="HZ215" s="31"/>
      <c r="IA215" s="31"/>
      <c r="IB215" s="31"/>
      <c r="IC215" s="31"/>
      <c r="ID215" s="31"/>
      <c r="IE215" s="31"/>
      <c r="IF215" s="31"/>
      <c r="IG215" s="31"/>
      <c r="IH215" s="31"/>
      <c r="II215" s="31"/>
      <c r="IJ215" s="31"/>
      <c r="IK215" s="31"/>
      <c r="IL215" s="31"/>
      <c r="IM215" s="31"/>
      <c r="IN215" s="31"/>
      <c r="IO215" s="31"/>
      <c r="IP215" s="31"/>
      <c r="IQ215" s="31"/>
      <c r="IR215" s="31"/>
      <c r="IS215" s="31"/>
      <c r="IT215" s="31"/>
      <c r="IU215" s="31"/>
      <c r="IV215" s="31"/>
    </row>
    <row r="216" spans="1:256" x14ac:dyDescent="0.25">
      <c r="A216" s="2"/>
      <c r="B216" s="31"/>
      <c r="C216" s="18"/>
      <c r="D216" s="31"/>
      <c r="E216" s="31"/>
      <c r="F216" s="31"/>
      <c r="G216" s="31"/>
      <c r="H216" s="31"/>
      <c r="I216" s="31"/>
      <c r="J216" s="31"/>
      <c r="K216" s="31"/>
      <c r="L216" s="31"/>
      <c r="M216" s="31"/>
      <c r="N216" s="31"/>
      <c r="O216" s="31"/>
      <c r="P216" s="31"/>
      <c r="Q216" s="31"/>
      <c r="R216" s="31"/>
      <c r="S216" s="31"/>
      <c r="T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c r="ER216" s="31"/>
      <c r="ES216" s="31"/>
      <c r="ET216" s="31"/>
      <c r="EU216" s="31"/>
      <c r="EV216" s="31"/>
      <c r="EW216" s="31"/>
      <c r="EX216" s="31"/>
      <c r="EY216" s="31"/>
      <c r="EZ216" s="31"/>
      <c r="FA216" s="31"/>
      <c r="FB216" s="31"/>
      <c r="FC216" s="31"/>
      <c r="FD216" s="31"/>
      <c r="FE216" s="31"/>
      <c r="FF216" s="31"/>
      <c r="FG216" s="31"/>
      <c r="FH216" s="31"/>
      <c r="FI216" s="31"/>
      <c r="FJ216" s="31"/>
      <c r="FK216" s="31"/>
      <c r="FL216" s="31"/>
      <c r="FM216" s="31"/>
      <c r="FN216" s="31"/>
      <c r="FO216" s="31"/>
      <c r="FP216" s="31"/>
      <c r="FQ216" s="31"/>
      <c r="FR216" s="31"/>
      <c r="FS216" s="31"/>
      <c r="FT216" s="31"/>
      <c r="FU216" s="31"/>
      <c r="FV216" s="31"/>
      <c r="FW216" s="31"/>
      <c r="FX216" s="31"/>
      <c r="FY216" s="31"/>
      <c r="FZ216" s="31"/>
      <c r="GA216" s="31"/>
      <c r="GB216" s="31"/>
      <c r="GC216" s="31"/>
      <c r="GD216" s="31"/>
      <c r="GE216" s="31"/>
      <c r="GF216" s="31"/>
      <c r="GG216" s="31"/>
      <c r="GH216" s="31"/>
      <c r="GI216" s="31"/>
      <c r="GJ216" s="31"/>
      <c r="GK216" s="31"/>
      <c r="GL216" s="31"/>
      <c r="GM216" s="31"/>
      <c r="GN216" s="31"/>
      <c r="GO216" s="31"/>
      <c r="GP216" s="31"/>
      <c r="GQ216" s="31"/>
      <c r="GR216" s="31"/>
      <c r="GS216" s="31"/>
      <c r="GT216" s="31"/>
      <c r="GU216" s="31"/>
      <c r="GV216" s="31"/>
      <c r="GW216" s="31"/>
      <c r="GX216" s="31"/>
      <c r="GY216" s="31"/>
      <c r="GZ216" s="31"/>
      <c r="HA216" s="31"/>
      <c r="HB216" s="31"/>
      <c r="HC216" s="31"/>
      <c r="HD216" s="31"/>
      <c r="HE216" s="31"/>
      <c r="HF216" s="31"/>
      <c r="HG216" s="31"/>
      <c r="HH216" s="31"/>
      <c r="HI216" s="31"/>
      <c r="HJ216" s="31"/>
      <c r="HK216" s="31"/>
      <c r="HL216" s="31"/>
      <c r="HM216" s="31"/>
      <c r="HN216" s="31"/>
      <c r="HO216" s="31"/>
      <c r="HP216" s="31"/>
      <c r="HQ216" s="31"/>
      <c r="HR216" s="31"/>
      <c r="HS216" s="31"/>
      <c r="HT216" s="31"/>
      <c r="HU216" s="31"/>
      <c r="HV216" s="31"/>
      <c r="HW216" s="31"/>
      <c r="HX216" s="31"/>
      <c r="HY216" s="31"/>
      <c r="HZ216" s="31"/>
      <c r="IA216" s="31"/>
      <c r="IB216" s="31"/>
      <c r="IC216" s="31"/>
      <c r="ID216" s="31"/>
      <c r="IE216" s="31"/>
      <c r="IF216" s="31"/>
      <c r="IG216" s="31"/>
      <c r="IH216" s="31"/>
      <c r="II216" s="31"/>
      <c r="IJ216" s="31"/>
      <c r="IK216" s="31"/>
      <c r="IL216" s="31"/>
      <c r="IM216" s="31"/>
      <c r="IN216" s="31"/>
      <c r="IO216" s="31"/>
      <c r="IP216" s="31"/>
      <c r="IQ216" s="31"/>
      <c r="IR216" s="31"/>
      <c r="IS216" s="31"/>
      <c r="IT216" s="31"/>
      <c r="IU216" s="31"/>
      <c r="IV216" s="31"/>
    </row>
    <row r="217" spans="1:256" x14ac:dyDescent="0.25">
      <c r="A217" s="2"/>
      <c r="B217" s="31"/>
      <c r="C217" s="18"/>
      <c r="D217" s="31"/>
      <c r="E217" s="31"/>
      <c r="F217" s="31"/>
      <c r="G217" s="31"/>
      <c r="H217" s="31"/>
      <c r="I217" s="31"/>
      <c r="J217" s="31"/>
      <c r="K217" s="31"/>
      <c r="L217" s="31"/>
      <c r="M217" s="31"/>
      <c r="N217" s="31"/>
      <c r="O217" s="31"/>
      <c r="P217" s="31"/>
      <c r="Q217" s="31"/>
      <c r="R217" s="31"/>
      <c r="S217" s="31"/>
      <c r="T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c r="GO217" s="31"/>
      <c r="GP217" s="31"/>
      <c r="GQ217" s="31"/>
      <c r="GR217" s="31"/>
      <c r="GS217" s="31"/>
      <c r="GT217" s="31"/>
      <c r="GU217" s="31"/>
      <c r="GV217" s="31"/>
      <c r="GW217" s="31"/>
      <c r="GX217" s="31"/>
      <c r="GY217" s="31"/>
      <c r="GZ217" s="31"/>
      <c r="HA217" s="31"/>
      <c r="HB217" s="31"/>
      <c r="HC217" s="31"/>
      <c r="HD217" s="31"/>
      <c r="HE217" s="31"/>
      <c r="HF217" s="31"/>
      <c r="HG217" s="31"/>
      <c r="HH217" s="31"/>
      <c r="HI217" s="31"/>
      <c r="HJ217" s="31"/>
      <c r="HK217" s="31"/>
      <c r="HL217" s="31"/>
      <c r="HM217" s="31"/>
      <c r="HN217" s="31"/>
      <c r="HO217" s="31"/>
      <c r="HP217" s="31"/>
      <c r="HQ217" s="31"/>
      <c r="HR217" s="31"/>
      <c r="HS217" s="31"/>
      <c r="HT217" s="31"/>
      <c r="HU217" s="31"/>
      <c r="HV217" s="31"/>
      <c r="HW217" s="31"/>
      <c r="HX217" s="31"/>
      <c r="HY217" s="31"/>
      <c r="HZ217" s="31"/>
      <c r="IA217" s="31"/>
      <c r="IB217" s="31"/>
      <c r="IC217" s="31"/>
      <c r="ID217" s="31"/>
      <c r="IE217" s="31"/>
      <c r="IF217" s="31"/>
      <c r="IG217" s="31"/>
      <c r="IH217" s="31"/>
      <c r="II217" s="31"/>
      <c r="IJ217" s="31"/>
      <c r="IK217" s="31"/>
      <c r="IL217" s="31"/>
      <c r="IM217" s="31"/>
      <c r="IN217" s="31"/>
      <c r="IO217" s="31"/>
      <c r="IP217" s="31"/>
      <c r="IQ217" s="31"/>
      <c r="IR217" s="31"/>
      <c r="IS217" s="31"/>
      <c r="IT217" s="31"/>
      <c r="IU217" s="31"/>
      <c r="IV217" s="31"/>
    </row>
    <row r="218" spans="1:256" x14ac:dyDescent="0.25">
      <c r="A218" s="2"/>
      <c r="B218" s="31"/>
      <c r="C218" s="18"/>
      <c r="D218" s="31"/>
      <c r="E218" s="31"/>
      <c r="F218" s="31"/>
      <c r="G218" s="31"/>
      <c r="H218" s="31"/>
      <c r="I218" s="31"/>
      <c r="J218" s="31"/>
      <c r="K218" s="31"/>
      <c r="L218" s="31"/>
      <c r="M218" s="31"/>
      <c r="N218" s="31"/>
      <c r="O218" s="31"/>
      <c r="P218" s="31"/>
      <c r="Q218" s="31"/>
      <c r="R218" s="31"/>
      <c r="S218" s="31"/>
      <c r="T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c r="GO218" s="31"/>
      <c r="GP218" s="31"/>
      <c r="GQ218" s="31"/>
      <c r="GR218" s="31"/>
      <c r="GS218" s="31"/>
      <c r="GT218" s="31"/>
      <c r="GU218" s="31"/>
      <c r="GV218" s="31"/>
      <c r="GW218" s="31"/>
      <c r="GX218" s="31"/>
      <c r="GY218" s="31"/>
      <c r="GZ218" s="31"/>
      <c r="HA218" s="31"/>
      <c r="HB218" s="31"/>
      <c r="HC218" s="31"/>
      <c r="HD218" s="31"/>
      <c r="HE218" s="31"/>
      <c r="HF218" s="31"/>
      <c r="HG218" s="31"/>
      <c r="HH218" s="31"/>
      <c r="HI218" s="31"/>
      <c r="HJ218" s="31"/>
      <c r="HK218" s="31"/>
      <c r="HL218" s="31"/>
      <c r="HM218" s="31"/>
      <c r="HN218" s="31"/>
      <c r="HO218" s="31"/>
      <c r="HP218" s="31"/>
      <c r="HQ218" s="31"/>
      <c r="HR218" s="31"/>
      <c r="HS218" s="31"/>
      <c r="HT218" s="31"/>
      <c r="HU218" s="31"/>
      <c r="HV218" s="31"/>
      <c r="HW218" s="31"/>
      <c r="HX218" s="31"/>
      <c r="HY218" s="31"/>
      <c r="HZ218" s="31"/>
      <c r="IA218" s="31"/>
      <c r="IB218" s="31"/>
      <c r="IC218" s="31"/>
      <c r="ID218" s="31"/>
      <c r="IE218" s="31"/>
      <c r="IF218" s="31"/>
      <c r="IG218" s="31"/>
      <c r="IH218" s="31"/>
      <c r="II218" s="31"/>
      <c r="IJ218" s="31"/>
      <c r="IK218" s="31"/>
      <c r="IL218" s="31"/>
      <c r="IM218" s="31"/>
      <c r="IN218" s="31"/>
      <c r="IO218" s="31"/>
      <c r="IP218" s="31"/>
      <c r="IQ218" s="31"/>
      <c r="IR218" s="31"/>
      <c r="IS218" s="31"/>
      <c r="IT218" s="31"/>
      <c r="IU218" s="31"/>
      <c r="IV218" s="31"/>
    </row>
    <row r="219" spans="1:256" x14ac:dyDescent="0.25">
      <c r="A219" s="2"/>
      <c r="B219" s="31"/>
      <c r="C219" s="18"/>
      <c r="D219" s="31"/>
      <c r="E219" s="31"/>
      <c r="F219" s="31"/>
      <c r="G219" s="31"/>
      <c r="H219" s="31"/>
      <c r="I219" s="31"/>
      <c r="J219" s="31"/>
      <c r="K219" s="31"/>
      <c r="L219" s="31"/>
      <c r="M219" s="31"/>
      <c r="N219" s="31"/>
      <c r="O219" s="31"/>
      <c r="P219" s="31"/>
      <c r="Q219" s="31"/>
      <c r="R219" s="31"/>
      <c r="S219" s="31"/>
      <c r="T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E219" s="31"/>
      <c r="HF219" s="31"/>
      <c r="HG219" s="31"/>
      <c r="HH219" s="31"/>
      <c r="HI219" s="31"/>
      <c r="HJ219" s="31"/>
      <c r="HK219" s="31"/>
      <c r="HL219" s="31"/>
      <c r="HM219" s="31"/>
      <c r="HN219" s="31"/>
      <c r="HO219" s="31"/>
      <c r="HP219" s="31"/>
      <c r="HQ219" s="31"/>
      <c r="HR219" s="31"/>
      <c r="HS219" s="31"/>
      <c r="HT219" s="31"/>
      <c r="HU219" s="31"/>
      <c r="HV219" s="31"/>
      <c r="HW219" s="31"/>
      <c r="HX219" s="31"/>
      <c r="HY219" s="31"/>
      <c r="HZ219" s="31"/>
      <c r="IA219" s="31"/>
      <c r="IB219" s="31"/>
      <c r="IC219" s="31"/>
      <c r="ID219" s="31"/>
      <c r="IE219" s="31"/>
      <c r="IF219" s="31"/>
      <c r="IG219" s="31"/>
      <c r="IH219" s="31"/>
      <c r="II219" s="31"/>
      <c r="IJ219" s="31"/>
      <c r="IK219" s="31"/>
      <c r="IL219" s="31"/>
      <c r="IM219" s="31"/>
      <c r="IN219" s="31"/>
      <c r="IO219" s="31"/>
      <c r="IP219" s="31"/>
      <c r="IQ219" s="31"/>
      <c r="IR219" s="31"/>
      <c r="IS219" s="31"/>
      <c r="IT219" s="31"/>
      <c r="IU219" s="31"/>
      <c r="IV219" s="31"/>
    </row>
    <row r="220" spans="1:256" x14ac:dyDescent="0.25">
      <c r="A220" s="2"/>
      <c r="B220" s="31"/>
      <c r="C220" s="18"/>
      <c r="D220" s="31"/>
      <c r="E220" s="31"/>
      <c r="F220" s="31"/>
      <c r="G220" s="31"/>
      <c r="H220" s="31"/>
      <c r="I220" s="31"/>
      <c r="J220" s="31"/>
      <c r="K220" s="31"/>
      <c r="L220" s="31"/>
      <c r="M220" s="31"/>
      <c r="N220" s="31"/>
      <c r="O220" s="31"/>
      <c r="P220" s="31"/>
      <c r="Q220" s="31"/>
      <c r="R220" s="31"/>
      <c r="S220" s="31"/>
      <c r="T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c r="ER220" s="31"/>
      <c r="ES220" s="31"/>
      <c r="ET220" s="31"/>
      <c r="EU220" s="31"/>
      <c r="EV220" s="31"/>
      <c r="EW220" s="31"/>
      <c r="EX220" s="31"/>
      <c r="EY220" s="31"/>
      <c r="EZ220" s="31"/>
      <c r="FA220" s="31"/>
      <c r="FB220" s="31"/>
      <c r="FC220" s="31"/>
      <c r="FD220" s="31"/>
      <c r="FE220" s="31"/>
      <c r="FF220" s="31"/>
      <c r="FG220" s="31"/>
      <c r="FH220" s="31"/>
      <c r="FI220" s="31"/>
      <c r="FJ220" s="31"/>
      <c r="FK220" s="31"/>
      <c r="FL220" s="31"/>
      <c r="FM220" s="31"/>
      <c r="FN220" s="31"/>
      <c r="FO220" s="31"/>
      <c r="FP220" s="31"/>
      <c r="FQ220" s="31"/>
      <c r="FR220" s="31"/>
      <c r="FS220" s="31"/>
      <c r="FT220" s="31"/>
      <c r="FU220" s="31"/>
      <c r="FV220" s="31"/>
      <c r="FW220" s="31"/>
      <c r="FX220" s="31"/>
      <c r="FY220" s="31"/>
      <c r="FZ220" s="31"/>
      <c r="GA220" s="31"/>
      <c r="GB220" s="31"/>
      <c r="GC220" s="31"/>
      <c r="GD220" s="31"/>
      <c r="GE220" s="31"/>
      <c r="GF220" s="31"/>
      <c r="GG220" s="31"/>
      <c r="GH220" s="31"/>
      <c r="GI220" s="31"/>
      <c r="GJ220" s="31"/>
      <c r="GK220" s="31"/>
      <c r="GL220" s="31"/>
      <c r="GM220" s="31"/>
      <c r="GN220" s="31"/>
      <c r="GO220" s="31"/>
      <c r="GP220" s="31"/>
      <c r="GQ220" s="31"/>
      <c r="GR220" s="31"/>
      <c r="GS220" s="31"/>
      <c r="GT220" s="31"/>
      <c r="GU220" s="31"/>
      <c r="GV220" s="31"/>
      <c r="GW220" s="31"/>
      <c r="GX220" s="31"/>
      <c r="GY220" s="31"/>
      <c r="GZ220" s="31"/>
      <c r="HA220" s="31"/>
      <c r="HB220" s="31"/>
      <c r="HC220" s="31"/>
      <c r="HD220" s="31"/>
      <c r="HE220" s="31"/>
      <c r="HF220" s="31"/>
      <c r="HG220" s="31"/>
      <c r="HH220" s="31"/>
      <c r="HI220" s="31"/>
      <c r="HJ220" s="31"/>
      <c r="HK220" s="31"/>
      <c r="HL220" s="31"/>
      <c r="HM220" s="31"/>
      <c r="HN220" s="31"/>
      <c r="HO220" s="31"/>
      <c r="HP220" s="31"/>
      <c r="HQ220" s="31"/>
      <c r="HR220" s="31"/>
      <c r="HS220" s="31"/>
      <c r="HT220" s="31"/>
      <c r="HU220" s="31"/>
      <c r="HV220" s="31"/>
      <c r="HW220" s="31"/>
      <c r="HX220" s="31"/>
      <c r="HY220" s="31"/>
      <c r="HZ220" s="31"/>
      <c r="IA220" s="31"/>
      <c r="IB220" s="31"/>
      <c r="IC220" s="31"/>
      <c r="ID220" s="31"/>
      <c r="IE220" s="31"/>
      <c r="IF220" s="31"/>
      <c r="IG220" s="31"/>
      <c r="IH220" s="31"/>
      <c r="II220" s="31"/>
      <c r="IJ220" s="31"/>
      <c r="IK220" s="31"/>
      <c r="IL220" s="31"/>
      <c r="IM220" s="31"/>
      <c r="IN220" s="31"/>
      <c r="IO220" s="31"/>
      <c r="IP220" s="31"/>
      <c r="IQ220" s="31"/>
      <c r="IR220" s="31"/>
      <c r="IS220" s="31"/>
      <c r="IT220" s="31"/>
      <c r="IU220" s="31"/>
      <c r="IV220" s="31"/>
    </row>
    <row r="221" spans="1:256" x14ac:dyDescent="0.25">
      <c r="A221" s="2"/>
      <c r="B221" s="31"/>
      <c r="C221" s="18"/>
      <c r="D221" s="31"/>
      <c r="E221" s="31"/>
      <c r="F221" s="31"/>
      <c r="G221" s="31"/>
      <c r="H221" s="31"/>
      <c r="I221" s="31"/>
      <c r="J221" s="31"/>
      <c r="K221" s="31"/>
      <c r="L221" s="31"/>
      <c r="M221" s="31"/>
      <c r="N221" s="31"/>
      <c r="O221" s="31"/>
      <c r="P221" s="31"/>
      <c r="Q221" s="31"/>
      <c r="R221" s="31"/>
      <c r="S221" s="31"/>
      <c r="T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c r="GF221" s="31"/>
      <c r="GG221" s="31"/>
      <c r="GH221" s="31"/>
      <c r="GI221" s="31"/>
      <c r="GJ221" s="31"/>
      <c r="GK221" s="31"/>
      <c r="GL221" s="31"/>
      <c r="GM221" s="31"/>
      <c r="GN221" s="31"/>
      <c r="GO221" s="31"/>
      <c r="GP221" s="31"/>
      <c r="GQ221" s="31"/>
      <c r="GR221" s="31"/>
      <c r="GS221" s="31"/>
      <c r="GT221" s="31"/>
      <c r="GU221" s="31"/>
      <c r="GV221" s="31"/>
      <c r="GW221" s="31"/>
      <c r="GX221" s="31"/>
      <c r="GY221" s="31"/>
      <c r="GZ221" s="31"/>
      <c r="HA221" s="31"/>
      <c r="HB221" s="31"/>
      <c r="HC221" s="31"/>
      <c r="HD221" s="31"/>
      <c r="HE221" s="31"/>
      <c r="HF221" s="31"/>
      <c r="HG221" s="31"/>
      <c r="HH221" s="31"/>
      <c r="HI221" s="31"/>
      <c r="HJ221" s="31"/>
      <c r="HK221" s="31"/>
      <c r="HL221" s="31"/>
      <c r="HM221" s="31"/>
      <c r="HN221" s="31"/>
      <c r="HO221" s="31"/>
      <c r="HP221" s="31"/>
      <c r="HQ221" s="31"/>
      <c r="HR221" s="31"/>
      <c r="HS221" s="31"/>
      <c r="HT221" s="31"/>
      <c r="HU221" s="31"/>
      <c r="HV221" s="31"/>
      <c r="HW221" s="31"/>
      <c r="HX221" s="31"/>
      <c r="HY221" s="31"/>
      <c r="HZ221" s="31"/>
      <c r="IA221" s="31"/>
      <c r="IB221" s="31"/>
      <c r="IC221" s="31"/>
      <c r="ID221" s="31"/>
      <c r="IE221" s="31"/>
      <c r="IF221" s="31"/>
      <c r="IG221" s="31"/>
      <c r="IH221" s="31"/>
      <c r="II221" s="31"/>
      <c r="IJ221" s="31"/>
      <c r="IK221" s="31"/>
      <c r="IL221" s="31"/>
      <c r="IM221" s="31"/>
      <c r="IN221" s="31"/>
      <c r="IO221" s="31"/>
      <c r="IP221" s="31"/>
      <c r="IQ221" s="31"/>
      <c r="IR221" s="31"/>
      <c r="IS221" s="31"/>
      <c r="IT221" s="31"/>
      <c r="IU221" s="31"/>
      <c r="IV221" s="31"/>
    </row>
    <row r="222" spans="1:256" x14ac:dyDescent="0.25">
      <c r="A222" s="2"/>
      <c r="B222" s="31"/>
      <c r="C222" s="18"/>
      <c r="D222" s="31"/>
      <c r="E222" s="31"/>
      <c r="F222" s="31"/>
      <c r="G222" s="31"/>
      <c r="H222" s="31"/>
      <c r="I222" s="31"/>
      <c r="J222" s="31"/>
      <c r="K222" s="31"/>
      <c r="L222" s="31"/>
      <c r="M222" s="31"/>
      <c r="N222" s="31"/>
      <c r="O222" s="31"/>
      <c r="P222" s="31"/>
      <c r="Q222" s="31"/>
      <c r="R222" s="31"/>
      <c r="S222" s="31"/>
      <c r="T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c r="GF222" s="31"/>
      <c r="GG222" s="31"/>
      <c r="GH222" s="31"/>
      <c r="GI222" s="31"/>
      <c r="GJ222" s="31"/>
      <c r="GK222" s="31"/>
      <c r="GL222" s="31"/>
      <c r="GM222" s="31"/>
      <c r="GN222" s="31"/>
      <c r="GO222" s="31"/>
      <c r="GP222" s="31"/>
      <c r="GQ222" s="31"/>
      <c r="GR222" s="31"/>
      <c r="GS222" s="31"/>
      <c r="GT222" s="31"/>
      <c r="GU222" s="31"/>
      <c r="GV222" s="31"/>
      <c r="GW222" s="31"/>
      <c r="GX222" s="31"/>
      <c r="GY222" s="31"/>
      <c r="GZ222" s="31"/>
      <c r="HA222" s="31"/>
      <c r="HB222" s="31"/>
      <c r="HC222" s="31"/>
      <c r="HD222" s="31"/>
      <c r="HE222" s="31"/>
      <c r="HF222" s="31"/>
      <c r="HG222" s="31"/>
      <c r="HH222" s="31"/>
      <c r="HI222" s="31"/>
      <c r="HJ222" s="31"/>
      <c r="HK222" s="31"/>
      <c r="HL222" s="31"/>
      <c r="HM222" s="31"/>
      <c r="HN222" s="31"/>
      <c r="HO222" s="31"/>
      <c r="HP222" s="31"/>
      <c r="HQ222" s="31"/>
      <c r="HR222" s="31"/>
      <c r="HS222" s="31"/>
      <c r="HT222" s="31"/>
      <c r="HU222" s="31"/>
      <c r="HV222" s="31"/>
      <c r="HW222" s="31"/>
      <c r="HX222" s="31"/>
      <c r="HY222" s="31"/>
      <c r="HZ222" s="31"/>
      <c r="IA222" s="31"/>
      <c r="IB222" s="31"/>
      <c r="IC222" s="31"/>
      <c r="ID222" s="31"/>
      <c r="IE222" s="31"/>
      <c r="IF222" s="31"/>
      <c r="IG222" s="31"/>
      <c r="IH222" s="31"/>
      <c r="II222" s="31"/>
      <c r="IJ222" s="31"/>
      <c r="IK222" s="31"/>
      <c r="IL222" s="31"/>
      <c r="IM222" s="31"/>
      <c r="IN222" s="31"/>
      <c r="IO222" s="31"/>
      <c r="IP222" s="31"/>
      <c r="IQ222" s="31"/>
      <c r="IR222" s="31"/>
      <c r="IS222" s="31"/>
      <c r="IT222" s="31"/>
      <c r="IU222" s="31"/>
      <c r="IV222" s="31"/>
    </row>
    <row r="223" spans="1:256" x14ac:dyDescent="0.25">
      <c r="A223" s="2"/>
      <c r="B223" s="31"/>
      <c r="C223" s="18"/>
      <c r="D223" s="31"/>
      <c r="E223" s="31"/>
      <c r="F223" s="31"/>
      <c r="G223" s="31"/>
      <c r="H223" s="31"/>
      <c r="I223" s="31"/>
      <c r="J223" s="31"/>
      <c r="K223" s="31"/>
      <c r="L223" s="31"/>
      <c r="M223" s="31"/>
      <c r="N223" s="31"/>
      <c r="O223" s="31"/>
      <c r="P223" s="31"/>
      <c r="Q223" s="31"/>
      <c r="R223" s="31"/>
      <c r="S223" s="31"/>
      <c r="T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c r="GF223" s="31"/>
      <c r="GG223" s="31"/>
      <c r="GH223" s="31"/>
      <c r="GI223" s="31"/>
      <c r="GJ223" s="31"/>
      <c r="GK223" s="31"/>
      <c r="GL223" s="31"/>
      <c r="GM223" s="31"/>
      <c r="GN223" s="31"/>
      <c r="GO223" s="31"/>
      <c r="GP223" s="31"/>
      <c r="GQ223" s="31"/>
      <c r="GR223" s="31"/>
      <c r="GS223" s="31"/>
      <c r="GT223" s="31"/>
      <c r="GU223" s="31"/>
      <c r="GV223" s="31"/>
      <c r="GW223" s="31"/>
      <c r="GX223" s="31"/>
      <c r="GY223" s="31"/>
      <c r="GZ223" s="31"/>
      <c r="HA223" s="31"/>
      <c r="HB223" s="31"/>
      <c r="HC223" s="31"/>
      <c r="HD223" s="31"/>
      <c r="HE223" s="31"/>
      <c r="HF223" s="31"/>
      <c r="HG223" s="31"/>
      <c r="HH223" s="31"/>
      <c r="HI223" s="31"/>
      <c r="HJ223" s="31"/>
      <c r="HK223" s="31"/>
      <c r="HL223" s="31"/>
      <c r="HM223" s="31"/>
      <c r="HN223" s="31"/>
      <c r="HO223" s="31"/>
      <c r="HP223" s="31"/>
      <c r="HQ223" s="31"/>
      <c r="HR223" s="31"/>
      <c r="HS223" s="31"/>
      <c r="HT223" s="31"/>
      <c r="HU223" s="31"/>
      <c r="HV223" s="31"/>
      <c r="HW223" s="31"/>
      <c r="HX223" s="31"/>
      <c r="HY223" s="31"/>
      <c r="HZ223" s="31"/>
      <c r="IA223" s="31"/>
      <c r="IB223" s="31"/>
      <c r="IC223" s="31"/>
      <c r="ID223" s="31"/>
      <c r="IE223" s="31"/>
      <c r="IF223" s="31"/>
      <c r="IG223" s="31"/>
      <c r="IH223" s="31"/>
      <c r="II223" s="31"/>
      <c r="IJ223" s="31"/>
      <c r="IK223" s="31"/>
      <c r="IL223" s="31"/>
      <c r="IM223" s="31"/>
      <c r="IN223" s="31"/>
      <c r="IO223" s="31"/>
      <c r="IP223" s="31"/>
      <c r="IQ223" s="31"/>
      <c r="IR223" s="31"/>
      <c r="IS223" s="31"/>
      <c r="IT223" s="31"/>
      <c r="IU223" s="31"/>
      <c r="IV223" s="31"/>
    </row>
    <row r="224" spans="1:256" x14ac:dyDescent="0.25">
      <c r="A224" s="2"/>
      <c r="B224" s="31"/>
      <c r="C224" s="18"/>
      <c r="D224" s="31"/>
      <c r="E224" s="31"/>
      <c r="F224" s="31"/>
      <c r="G224" s="31"/>
      <c r="H224" s="31"/>
      <c r="I224" s="31"/>
      <c r="J224" s="31"/>
      <c r="K224" s="31"/>
      <c r="L224" s="31"/>
      <c r="M224" s="31"/>
      <c r="N224" s="31"/>
      <c r="O224" s="31"/>
      <c r="P224" s="31"/>
      <c r="Q224" s="31"/>
      <c r="R224" s="31"/>
      <c r="S224" s="31"/>
      <c r="T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31"/>
      <c r="EK224" s="31"/>
      <c r="EL224" s="31"/>
      <c r="EM224" s="31"/>
      <c r="EN224" s="31"/>
      <c r="EO224" s="31"/>
      <c r="EP224" s="31"/>
      <c r="EQ224" s="31"/>
      <c r="ER224" s="31"/>
      <c r="ES224" s="31"/>
      <c r="ET224" s="31"/>
      <c r="EU224" s="31"/>
      <c r="EV224" s="31"/>
      <c r="EW224" s="31"/>
      <c r="EX224" s="31"/>
      <c r="EY224" s="31"/>
      <c r="EZ224" s="31"/>
      <c r="FA224" s="31"/>
      <c r="FB224" s="31"/>
      <c r="FC224" s="31"/>
      <c r="FD224" s="31"/>
      <c r="FE224" s="31"/>
      <c r="FF224" s="31"/>
      <c r="FG224" s="31"/>
      <c r="FH224" s="31"/>
      <c r="FI224" s="31"/>
      <c r="FJ224" s="31"/>
      <c r="FK224" s="31"/>
      <c r="FL224" s="31"/>
      <c r="FM224" s="31"/>
      <c r="FN224" s="31"/>
      <c r="FO224" s="31"/>
      <c r="FP224" s="31"/>
      <c r="FQ224" s="31"/>
      <c r="FR224" s="31"/>
      <c r="FS224" s="31"/>
      <c r="FT224" s="31"/>
      <c r="FU224" s="31"/>
      <c r="FV224" s="31"/>
      <c r="FW224" s="31"/>
      <c r="FX224" s="31"/>
      <c r="FY224" s="31"/>
      <c r="FZ224" s="31"/>
      <c r="GA224" s="31"/>
      <c r="GB224" s="31"/>
      <c r="GC224" s="31"/>
      <c r="GD224" s="31"/>
      <c r="GE224" s="31"/>
      <c r="GF224" s="31"/>
      <c r="GG224" s="31"/>
      <c r="GH224" s="31"/>
      <c r="GI224" s="31"/>
      <c r="GJ224" s="31"/>
      <c r="GK224" s="31"/>
      <c r="GL224" s="31"/>
      <c r="GM224" s="31"/>
      <c r="GN224" s="31"/>
      <c r="GO224" s="31"/>
      <c r="GP224" s="31"/>
      <c r="GQ224" s="31"/>
      <c r="GR224" s="31"/>
      <c r="GS224" s="31"/>
      <c r="GT224" s="31"/>
      <c r="GU224" s="31"/>
      <c r="GV224" s="31"/>
      <c r="GW224" s="31"/>
      <c r="GX224" s="31"/>
      <c r="GY224" s="31"/>
      <c r="GZ224" s="31"/>
      <c r="HA224" s="31"/>
      <c r="HB224" s="31"/>
      <c r="HC224" s="31"/>
      <c r="HD224" s="31"/>
      <c r="HE224" s="31"/>
      <c r="HF224" s="31"/>
      <c r="HG224" s="31"/>
      <c r="HH224" s="31"/>
      <c r="HI224" s="31"/>
      <c r="HJ224" s="31"/>
      <c r="HK224" s="31"/>
      <c r="HL224" s="31"/>
      <c r="HM224" s="31"/>
      <c r="HN224" s="31"/>
      <c r="HO224" s="31"/>
      <c r="HP224" s="31"/>
      <c r="HQ224" s="31"/>
      <c r="HR224" s="31"/>
      <c r="HS224" s="31"/>
      <c r="HT224" s="31"/>
      <c r="HU224" s="31"/>
      <c r="HV224" s="31"/>
      <c r="HW224" s="31"/>
      <c r="HX224" s="31"/>
      <c r="HY224" s="31"/>
      <c r="HZ224" s="31"/>
      <c r="IA224" s="31"/>
      <c r="IB224" s="31"/>
      <c r="IC224" s="31"/>
      <c r="ID224" s="31"/>
      <c r="IE224" s="31"/>
      <c r="IF224" s="31"/>
      <c r="IG224" s="31"/>
      <c r="IH224" s="31"/>
      <c r="II224" s="31"/>
      <c r="IJ224" s="31"/>
      <c r="IK224" s="31"/>
      <c r="IL224" s="31"/>
      <c r="IM224" s="31"/>
      <c r="IN224" s="31"/>
      <c r="IO224" s="31"/>
      <c r="IP224" s="31"/>
      <c r="IQ224" s="31"/>
      <c r="IR224" s="31"/>
      <c r="IS224" s="31"/>
      <c r="IT224" s="31"/>
      <c r="IU224" s="31"/>
      <c r="IV224" s="31"/>
    </row>
    <row r="225" spans="1:256" x14ac:dyDescent="0.25">
      <c r="A225" s="2"/>
      <c r="B225" s="31"/>
      <c r="C225" s="18"/>
      <c r="D225" s="31"/>
      <c r="E225" s="31"/>
      <c r="F225" s="31"/>
      <c r="G225" s="31"/>
      <c r="H225" s="31"/>
      <c r="I225" s="31"/>
      <c r="J225" s="31"/>
      <c r="K225" s="31"/>
      <c r="L225" s="31"/>
      <c r="M225" s="31"/>
      <c r="N225" s="31"/>
      <c r="O225" s="31"/>
      <c r="P225" s="31"/>
      <c r="Q225" s="31"/>
      <c r="R225" s="31"/>
      <c r="S225" s="31"/>
      <c r="T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31"/>
      <c r="EK225" s="31"/>
      <c r="EL225" s="31"/>
      <c r="EM225" s="31"/>
      <c r="EN225" s="31"/>
      <c r="EO225" s="31"/>
      <c r="EP225" s="31"/>
      <c r="EQ225" s="31"/>
      <c r="ER225" s="31"/>
      <c r="ES225" s="31"/>
      <c r="ET225" s="31"/>
      <c r="EU225" s="31"/>
      <c r="EV225" s="31"/>
      <c r="EW225" s="31"/>
      <c r="EX225" s="31"/>
      <c r="EY225" s="31"/>
      <c r="EZ225" s="31"/>
      <c r="FA225" s="31"/>
      <c r="FB225" s="31"/>
      <c r="FC225" s="31"/>
      <c r="FD225" s="31"/>
      <c r="FE225" s="31"/>
      <c r="FF225" s="31"/>
      <c r="FG225" s="31"/>
      <c r="FH225" s="31"/>
      <c r="FI225" s="31"/>
      <c r="FJ225" s="31"/>
      <c r="FK225" s="31"/>
      <c r="FL225" s="31"/>
      <c r="FM225" s="31"/>
      <c r="FN225" s="31"/>
      <c r="FO225" s="31"/>
      <c r="FP225" s="31"/>
      <c r="FQ225" s="31"/>
      <c r="FR225" s="31"/>
      <c r="FS225" s="31"/>
      <c r="FT225" s="31"/>
      <c r="FU225" s="31"/>
      <c r="FV225" s="31"/>
      <c r="FW225" s="31"/>
      <c r="FX225" s="31"/>
      <c r="FY225" s="31"/>
      <c r="FZ225" s="31"/>
      <c r="GA225" s="31"/>
      <c r="GB225" s="31"/>
      <c r="GC225" s="31"/>
      <c r="GD225" s="31"/>
      <c r="GE225" s="31"/>
      <c r="GF225" s="31"/>
      <c r="GG225" s="31"/>
      <c r="GH225" s="31"/>
      <c r="GI225" s="31"/>
      <c r="GJ225" s="31"/>
      <c r="GK225" s="31"/>
      <c r="GL225" s="31"/>
      <c r="GM225" s="31"/>
      <c r="GN225" s="31"/>
      <c r="GO225" s="31"/>
      <c r="GP225" s="31"/>
      <c r="GQ225" s="31"/>
      <c r="GR225" s="31"/>
      <c r="GS225" s="31"/>
      <c r="GT225" s="31"/>
      <c r="GU225" s="31"/>
      <c r="GV225" s="31"/>
      <c r="GW225" s="31"/>
      <c r="GX225" s="31"/>
      <c r="GY225" s="31"/>
      <c r="GZ225" s="31"/>
      <c r="HA225" s="31"/>
      <c r="HB225" s="31"/>
      <c r="HC225" s="31"/>
      <c r="HD225" s="31"/>
      <c r="HE225" s="31"/>
      <c r="HF225" s="31"/>
      <c r="HG225" s="31"/>
      <c r="HH225" s="31"/>
      <c r="HI225" s="31"/>
      <c r="HJ225" s="31"/>
      <c r="HK225" s="31"/>
      <c r="HL225" s="31"/>
      <c r="HM225" s="31"/>
      <c r="HN225" s="31"/>
      <c r="HO225" s="31"/>
      <c r="HP225" s="31"/>
      <c r="HQ225" s="31"/>
      <c r="HR225" s="31"/>
      <c r="HS225" s="31"/>
      <c r="HT225" s="31"/>
      <c r="HU225" s="31"/>
      <c r="HV225" s="31"/>
      <c r="HW225" s="31"/>
      <c r="HX225" s="31"/>
      <c r="HY225" s="31"/>
      <c r="HZ225" s="31"/>
      <c r="IA225" s="31"/>
      <c r="IB225" s="31"/>
      <c r="IC225" s="31"/>
      <c r="ID225" s="31"/>
      <c r="IE225" s="31"/>
      <c r="IF225" s="31"/>
      <c r="IG225" s="31"/>
      <c r="IH225" s="31"/>
      <c r="II225" s="31"/>
      <c r="IJ225" s="31"/>
      <c r="IK225" s="31"/>
      <c r="IL225" s="31"/>
      <c r="IM225" s="31"/>
      <c r="IN225" s="31"/>
      <c r="IO225" s="31"/>
      <c r="IP225" s="31"/>
      <c r="IQ225" s="31"/>
      <c r="IR225" s="31"/>
      <c r="IS225" s="31"/>
      <c r="IT225" s="31"/>
      <c r="IU225" s="31"/>
      <c r="IV225" s="31"/>
    </row>
    <row r="226" spans="1:256" x14ac:dyDescent="0.25">
      <c r="A226" s="2"/>
      <c r="B226" s="31"/>
      <c r="C226" s="18"/>
      <c r="D226" s="31"/>
      <c r="E226" s="31"/>
      <c r="F226" s="31"/>
      <c r="G226" s="31"/>
      <c r="H226" s="31"/>
      <c r="I226" s="31"/>
      <c r="J226" s="31"/>
      <c r="K226" s="31"/>
      <c r="L226" s="31"/>
      <c r="M226" s="31"/>
      <c r="N226" s="31"/>
      <c r="O226" s="31"/>
      <c r="P226" s="31"/>
      <c r="Q226" s="31"/>
      <c r="R226" s="31"/>
      <c r="S226" s="31"/>
      <c r="T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c r="EQ226" s="31"/>
      <c r="ER226" s="31"/>
      <c r="ES226" s="31"/>
      <c r="ET226" s="31"/>
      <c r="EU226" s="31"/>
      <c r="EV226" s="31"/>
      <c r="EW226" s="31"/>
      <c r="EX226" s="31"/>
      <c r="EY226" s="31"/>
      <c r="EZ226" s="31"/>
      <c r="FA226" s="31"/>
      <c r="FB226" s="31"/>
      <c r="FC226" s="31"/>
      <c r="FD226" s="31"/>
      <c r="FE226" s="31"/>
      <c r="FF226" s="31"/>
      <c r="FG226" s="31"/>
      <c r="FH226" s="31"/>
      <c r="FI226" s="31"/>
      <c r="FJ226" s="31"/>
      <c r="FK226" s="31"/>
      <c r="FL226" s="31"/>
      <c r="FM226" s="31"/>
      <c r="FN226" s="31"/>
      <c r="FO226" s="31"/>
      <c r="FP226" s="31"/>
      <c r="FQ226" s="31"/>
      <c r="FR226" s="31"/>
      <c r="FS226" s="31"/>
      <c r="FT226" s="31"/>
      <c r="FU226" s="31"/>
      <c r="FV226" s="31"/>
      <c r="FW226" s="31"/>
      <c r="FX226" s="31"/>
      <c r="FY226" s="31"/>
      <c r="FZ226" s="31"/>
      <c r="GA226" s="31"/>
      <c r="GB226" s="31"/>
      <c r="GC226" s="31"/>
      <c r="GD226" s="31"/>
      <c r="GE226" s="31"/>
      <c r="GF226" s="31"/>
      <c r="GG226" s="31"/>
      <c r="GH226" s="31"/>
      <c r="GI226" s="31"/>
      <c r="GJ226" s="31"/>
      <c r="GK226" s="31"/>
      <c r="GL226" s="31"/>
      <c r="GM226" s="31"/>
      <c r="GN226" s="31"/>
      <c r="GO226" s="31"/>
      <c r="GP226" s="31"/>
      <c r="GQ226" s="31"/>
      <c r="GR226" s="31"/>
      <c r="GS226" s="31"/>
      <c r="GT226" s="31"/>
      <c r="GU226" s="31"/>
      <c r="GV226" s="31"/>
      <c r="GW226" s="31"/>
      <c r="GX226" s="31"/>
      <c r="GY226" s="31"/>
      <c r="GZ226" s="31"/>
      <c r="HA226" s="31"/>
      <c r="HB226" s="31"/>
      <c r="HC226" s="31"/>
      <c r="HD226" s="31"/>
      <c r="HE226" s="31"/>
      <c r="HF226" s="31"/>
      <c r="HG226" s="31"/>
      <c r="HH226" s="31"/>
      <c r="HI226" s="31"/>
      <c r="HJ226" s="31"/>
      <c r="HK226" s="31"/>
      <c r="HL226" s="31"/>
      <c r="HM226" s="31"/>
      <c r="HN226" s="31"/>
      <c r="HO226" s="31"/>
      <c r="HP226" s="31"/>
      <c r="HQ226" s="31"/>
      <c r="HR226" s="31"/>
      <c r="HS226" s="31"/>
      <c r="HT226" s="31"/>
      <c r="HU226" s="31"/>
      <c r="HV226" s="31"/>
      <c r="HW226" s="31"/>
      <c r="HX226" s="31"/>
      <c r="HY226" s="31"/>
      <c r="HZ226" s="31"/>
      <c r="IA226" s="31"/>
      <c r="IB226" s="31"/>
      <c r="IC226" s="31"/>
      <c r="ID226" s="31"/>
      <c r="IE226" s="31"/>
      <c r="IF226" s="31"/>
      <c r="IG226" s="31"/>
      <c r="IH226" s="31"/>
      <c r="II226" s="31"/>
      <c r="IJ226" s="31"/>
      <c r="IK226" s="31"/>
      <c r="IL226" s="31"/>
      <c r="IM226" s="31"/>
      <c r="IN226" s="31"/>
      <c r="IO226" s="31"/>
      <c r="IP226" s="31"/>
      <c r="IQ226" s="31"/>
      <c r="IR226" s="31"/>
      <c r="IS226" s="31"/>
      <c r="IT226" s="31"/>
      <c r="IU226" s="31"/>
      <c r="IV226" s="31"/>
    </row>
    <row r="227" spans="1:256" x14ac:dyDescent="0.25">
      <c r="A227" s="2"/>
      <c r="B227" s="31"/>
      <c r="C227" s="18"/>
      <c r="D227" s="31"/>
      <c r="E227" s="31"/>
      <c r="F227" s="31"/>
      <c r="G227" s="31"/>
      <c r="H227" s="31"/>
      <c r="I227" s="31"/>
      <c r="J227" s="31"/>
      <c r="K227" s="31"/>
      <c r="L227" s="31"/>
      <c r="M227" s="31"/>
      <c r="N227" s="31"/>
      <c r="O227" s="31"/>
      <c r="P227" s="31"/>
      <c r="Q227" s="31"/>
      <c r="R227" s="31"/>
      <c r="S227" s="31"/>
      <c r="T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31"/>
      <c r="EE227" s="31"/>
      <c r="EF227" s="31"/>
      <c r="EG227" s="31"/>
      <c r="EH227" s="31"/>
      <c r="EI227" s="31"/>
      <c r="EJ227" s="31"/>
      <c r="EK227" s="31"/>
      <c r="EL227" s="31"/>
      <c r="EM227" s="31"/>
      <c r="EN227" s="31"/>
      <c r="EO227" s="31"/>
      <c r="EP227" s="31"/>
      <c r="EQ227" s="31"/>
      <c r="ER227" s="31"/>
      <c r="ES227" s="31"/>
      <c r="ET227" s="31"/>
      <c r="EU227" s="31"/>
      <c r="EV227" s="31"/>
      <c r="EW227" s="31"/>
      <c r="EX227" s="31"/>
      <c r="EY227" s="31"/>
      <c r="EZ227" s="31"/>
      <c r="FA227" s="31"/>
      <c r="FB227" s="31"/>
      <c r="FC227" s="31"/>
      <c r="FD227" s="31"/>
      <c r="FE227" s="31"/>
      <c r="FF227" s="31"/>
      <c r="FG227" s="31"/>
      <c r="FH227" s="31"/>
      <c r="FI227" s="31"/>
      <c r="FJ227" s="31"/>
      <c r="FK227" s="31"/>
      <c r="FL227" s="31"/>
      <c r="FM227" s="31"/>
      <c r="FN227" s="31"/>
      <c r="FO227" s="31"/>
      <c r="FP227" s="31"/>
      <c r="FQ227" s="31"/>
      <c r="FR227" s="31"/>
      <c r="FS227" s="31"/>
      <c r="FT227" s="31"/>
      <c r="FU227" s="31"/>
      <c r="FV227" s="31"/>
      <c r="FW227" s="31"/>
      <c r="FX227" s="31"/>
      <c r="FY227" s="31"/>
      <c r="FZ227" s="31"/>
      <c r="GA227" s="31"/>
      <c r="GB227" s="31"/>
      <c r="GC227" s="31"/>
      <c r="GD227" s="31"/>
      <c r="GE227" s="31"/>
      <c r="GF227" s="31"/>
      <c r="GG227" s="31"/>
      <c r="GH227" s="31"/>
      <c r="GI227" s="31"/>
      <c r="GJ227" s="31"/>
      <c r="GK227" s="31"/>
      <c r="GL227" s="31"/>
      <c r="GM227" s="31"/>
      <c r="GN227" s="31"/>
      <c r="GO227" s="31"/>
      <c r="GP227" s="31"/>
      <c r="GQ227" s="31"/>
      <c r="GR227" s="31"/>
      <c r="GS227" s="31"/>
      <c r="GT227" s="31"/>
      <c r="GU227" s="31"/>
      <c r="GV227" s="31"/>
      <c r="GW227" s="31"/>
      <c r="GX227" s="31"/>
      <c r="GY227" s="31"/>
      <c r="GZ227" s="31"/>
      <c r="HA227" s="31"/>
      <c r="HB227" s="31"/>
      <c r="HC227" s="31"/>
      <c r="HD227" s="31"/>
      <c r="HE227" s="31"/>
      <c r="HF227" s="31"/>
      <c r="HG227" s="31"/>
      <c r="HH227" s="31"/>
      <c r="HI227" s="31"/>
      <c r="HJ227" s="31"/>
      <c r="HK227" s="31"/>
      <c r="HL227" s="31"/>
      <c r="HM227" s="31"/>
      <c r="HN227" s="31"/>
      <c r="HO227" s="31"/>
      <c r="HP227" s="31"/>
      <c r="HQ227" s="31"/>
      <c r="HR227" s="31"/>
      <c r="HS227" s="31"/>
      <c r="HT227" s="31"/>
      <c r="HU227" s="31"/>
      <c r="HV227" s="31"/>
      <c r="HW227" s="31"/>
      <c r="HX227" s="31"/>
      <c r="HY227" s="31"/>
      <c r="HZ227" s="31"/>
      <c r="IA227" s="31"/>
      <c r="IB227" s="31"/>
      <c r="IC227" s="31"/>
      <c r="ID227" s="31"/>
      <c r="IE227" s="31"/>
      <c r="IF227" s="31"/>
      <c r="IG227" s="31"/>
      <c r="IH227" s="31"/>
      <c r="II227" s="31"/>
      <c r="IJ227" s="31"/>
      <c r="IK227" s="31"/>
      <c r="IL227" s="31"/>
      <c r="IM227" s="31"/>
      <c r="IN227" s="31"/>
      <c r="IO227" s="31"/>
      <c r="IP227" s="31"/>
      <c r="IQ227" s="31"/>
      <c r="IR227" s="31"/>
      <c r="IS227" s="31"/>
      <c r="IT227" s="31"/>
      <c r="IU227" s="31"/>
      <c r="IV227" s="31"/>
    </row>
    <row r="228" spans="1:256" x14ac:dyDescent="0.25">
      <c r="A228" s="2"/>
      <c r="B228" s="31"/>
      <c r="C228" s="18"/>
      <c r="D228" s="31"/>
      <c r="E228" s="31"/>
      <c r="F228" s="31"/>
      <c r="G228" s="31"/>
      <c r="H228" s="31"/>
      <c r="I228" s="31"/>
      <c r="J228" s="31"/>
      <c r="K228" s="31"/>
      <c r="L228" s="31"/>
      <c r="M228" s="31"/>
      <c r="N228" s="31"/>
      <c r="O228" s="31"/>
      <c r="P228" s="31"/>
      <c r="Q228" s="31"/>
      <c r="R228" s="31"/>
      <c r="S228" s="31"/>
      <c r="T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c r="ER228" s="31"/>
      <c r="ES228" s="31"/>
      <c r="ET228" s="31"/>
      <c r="EU228" s="31"/>
      <c r="EV228" s="31"/>
      <c r="EW228" s="31"/>
      <c r="EX228" s="31"/>
      <c r="EY228" s="31"/>
      <c r="EZ228" s="31"/>
      <c r="FA228" s="31"/>
      <c r="FB228" s="31"/>
      <c r="FC228" s="31"/>
      <c r="FD228" s="31"/>
      <c r="FE228" s="31"/>
      <c r="FF228" s="31"/>
      <c r="FG228" s="31"/>
      <c r="FH228" s="31"/>
      <c r="FI228" s="31"/>
      <c r="FJ228" s="31"/>
      <c r="FK228" s="31"/>
      <c r="FL228" s="31"/>
      <c r="FM228" s="31"/>
      <c r="FN228" s="31"/>
      <c r="FO228" s="31"/>
      <c r="FP228" s="31"/>
      <c r="FQ228" s="31"/>
      <c r="FR228" s="31"/>
      <c r="FS228" s="31"/>
      <c r="FT228" s="31"/>
      <c r="FU228" s="31"/>
      <c r="FV228" s="31"/>
      <c r="FW228" s="31"/>
      <c r="FX228" s="31"/>
      <c r="FY228" s="31"/>
      <c r="FZ228" s="31"/>
      <c r="GA228" s="31"/>
      <c r="GB228" s="31"/>
      <c r="GC228" s="31"/>
      <c r="GD228" s="31"/>
      <c r="GE228" s="31"/>
      <c r="GF228" s="31"/>
      <c r="GG228" s="31"/>
      <c r="GH228" s="31"/>
      <c r="GI228" s="31"/>
      <c r="GJ228" s="31"/>
      <c r="GK228" s="31"/>
      <c r="GL228" s="31"/>
      <c r="GM228" s="31"/>
      <c r="GN228" s="31"/>
      <c r="GO228" s="31"/>
      <c r="GP228" s="31"/>
      <c r="GQ228" s="31"/>
      <c r="GR228" s="31"/>
      <c r="GS228" s="31"/>
      <c r="GT228" s="31"/>
      <c r="GU228" s="31"/>
      <c r="GV228" s="31"/>
      <c r="GW228" s="31"/>
      <c r="GX228" s="31"/>
      <c r="GY228" s="31"/>
      <c r="GZ228" s="31"/>
      <c r="HA228" s="31"/>
      <c r="HB228" s="31"/>
      <c r="HC228" s="31"/>
      <c r="HD228" s="31"/>
      <c r="HE228" s="31"/>
      <c r="HF228" s="31"/>
      <c r="HG228" s="31"/>
      <c r="HH228" s="31"/>
      <c r="HI228" s="31"/>
      <c r="HJ228" s="31"/>
      <c r="HK228" s="31"/>
      <c r="HL228" s="31"/>
      <c r="HM228" s="31"/>
      <c r="HN228" s="31"/>
      <c r="HO228" s="31"/>
      <c r="HP228" s="31"/>
      <c r="HQ228" s="31"/>
      <c r="HR228" s="31"/>
      <c r="HS228" s="31"/>
      <c r="HT228" s="31"/>
      <c r="HU228" s="31"/>
      <c r="HV228" s="31"/>
      <c r="HW228" s="31"/>
      <c r="HX228" s="31"/>
      <c r="HY228" s="31"/>
      <c r="HZ228" s="31"/>
      <c r="IA228" s="31"/>
      <c r="IB228" s="31"/>
      <c r="IC228" s="31"/>
      <c r="ID228" s="31"/>
      <c r="IE228" s="31"/>
      <c r="IF228" s="31"/>
      <c r="IG228" s="31"/>
      <c r="IH228" s="31"/>
      <c r="II228" s="31"/>
      <c r="IJ228" s="31"/>
      <c r="IK228" s="31"/>
      <c r="IL228" s="31"/>
      <c r="IM228" s="31"/>
      <c r="IN228" s="31"/>
      <c r="IO228" s="31"/>
      <c r="IP228" s="31"/>
      <c r="IQ228" s="31"/>
      <c r="IR228" s="31"/>
      <c r="IS228" s="31"/>
      <c r="IT228" s="31"/>
      <c r="IU228" s="31"/>
      <c r="IV228" s="31"/>
    </row>
    <row r="229" spans="1:256" x14ac:dyDescent="0.25">
      <c r="A229" s="2"/>
      <c r="B229" s="31"/>
      <c r="C229" s="18"/>
      <c r="D229" s="31"/>
      <c r="E229" s="31"/>
      <c r="F229" s="31"/>
      <c r="G229" s="31"/>
      <c r="H229" s="31"/>
      <c r="I229" s="31"/>
      <c r="J229" s="31"/>
      <c r="K229" s="31"/>
      <c r="L229" s="31"/>
      <c r="M229" s="31"/>
      <c r="N229" s="31"/>
      <c r="O229" s="31"/>
      <c r="P229" s="31"/>
      <c r="Q229" s="31"/>
      <c r="R229" s="31"/>
      <c r="S229" s="31"/>
      <c r="T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c r="ER229" s="31"/>
      <c r="ES229" s="31"/>
      <c r="ET229" s="31"/>
      <c r="EU229" s="31"/>
      <c r="EV229" s="31"/>
      <c r="EW229" s="31"/>
      <c r="EX229" s="31"/>
      <c r="EY229" s="31"/>
      <c r="EZ229" s="31"/>
      <c r="FA229" s="31"/>
      <c r="FB229" s="31"/>
      <c r="FC229" s="31"/>
      <c r="FD229" s="31"/>
      <c r="FE229" s="31"/>
      <c r="FF229" s="31"/>
      <c r="FG229" s="31"/>
      <c r="FH229" s="31"/>
      <c r="FI229" s="31"/>
      <c r="FJ229" s="31"/>
      <c r="FK229" s="31"/>
      <c r="FL229" s="31"/>
      <c r="FM229" s="31"/>
      <c r="FN229" s="31"/>
      <c r="FO229" s="31"/>
      <c r="FP229" s="31"/>
      <c r="FQ229" s="31"/>
      <c r="FR229" s="31"/>
      <c r="FS229" s="31"/>
      <c r="FT229" s="31"/>
      <c r="FU229" s="31"/>
      <c r="FV229" s="31"/>
      <c r="FW229" s="31"/>
      <c r="FX229" s="31"/>
      <c r="FY229" s="31"/>
      <c r="FZ229" s="31"/>
      <c r="GA229" s="31"/>
      <c r="GB229" s="31"/>
      <c r="GC229" s="31"/>
      <c r="GD229" s="31"/>
      <c r="GE229" s="31"/>
      <c r="GF229" s="31"/>
      <c r="GG229" s="31"/>
      <c r="GH229" s="31"/>
      <c r="GI229" s="31"/>
      <c r="GJ229" s="31"/>
      <c r="GK229" s="31"/>
      <c r="GL229" s="31"/>
      <c r="GM229" s="31"/>
      <c r="GN229" s="31"/>
      <c r="GO229" s="31"/>
      <c r="GP229" s="31"/>
      <c r="GQ229" s="31"/>
      <c r="GR229" s="31"/>
      <c r="GS229" s="31"/>
      <c r="GT229" s="31"/>
      <c r="GU229" s="31"/>
      <c r="GV229" s="31"/>
      <c r="GW229" s="31"/>
      <c r="GX229" s="31"/>
      <c r="GY229" s="31"/>
      <c r="GZ229" s="31"/>
      <c r="HA229" s="31"/>
      <c r="HB229" s="31"/>
      <c r="HC229" s="31"/>
      <c r="HD229" s="31"/>
      <c r="HE229" s="31"/>
      <c r="HF229" s="31"/>
      <c r="HG229" s="31"/>
      <c r="HH229" s="31"/>
      <c r="HI229" s="31"/>
      <c r="HJ229" s="31"/>
      <c r="HK229" s="31"/>
      <c r="HL229" s="31"/>
      <c r="HM229" s="31"/>
      <c r="HN229" s="31"/>
      <c r="HO229" s="31"/>
      <c r="HP229" s="31"/>
      <c r="HQ229" s="31"/>
      <c r="HR229" s="31"/>
      <c r="HS229" s="31"/>
      <c r="HT229" s="31"/>
      <c r="HU229" s="31"/>
      <c r="HV229" s="31"/>
      <c r="HW229" s="31"/>
      <c r="HX229" s="31"/>
      <c r="HY229" s="31"/>
      <c r="HZ229" s="31"/>
      <c r="IA229" s="31"/>
      <c r="IB229" s="31"/>
      <c r="IC229" s="31"/>
      <c r="ID229" s="31"/>
      <c r="IE229" s="31"/>
      <c r="IF229" s="31"/>
      <c r="IG229" s="31"/>
      <c r="IH229" s="31"/>
      <c r="II229" s="31"/>
      <c r="IJ229" s="31"/>
      <c r="IK229" s="31"/>
      <c r="IL229" s="31"/>
      <c r="IM229" s="31"/>
      <c r="IN229" s="31"/>
      <c r="IO229" s="31"/>
      <c r="IP229" s="31"/>
      <c r="IQ229" s="31"/>
      <c r="IR229" s="31"/>
      <c r="IS229" s="31"/>
      <c r="IT229" s="31"/>
      <c r="IU229" s="31"/>
      <c r="IV229" s="31"/>
    </row>
    <row r="230" spans="1:256" x14ac:dyDescent="0.25">
      <c r="A230" s="2"/>
      <c r="B230" s="31"/>
      <c r="C230" s="18"/>
      <c r="D230" s="31"/>
      <c r="E230" s="31"/>
      <c r="F230" s="31"/>
      <c r="G230" s="31"/>
      <c r="H230" s="31"/>
      <c r="I230" s="31"/>
      <c r="J230" s="31"/>
      <c r="K230" s="31"/>
      <c r="L230" s="31"/>
      <c r="M230" s="31"/>
      <c r="N230" s="31"/>
      <c r="O230" s="31"/>
      <c r="P230" s="31"/>
      <c r="Q230" s="31"/>
      <c r="R230" s="31"/>
      <c r="S230" s="31"/>
      <c r="T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c r="EC230" s="31"/>
      <c r="ED230" s="31"/>
      <c r="EE230" s="31"/>
      <c r="EF230" s="31"/>
      <c r="EG230" s="31"/>
      <c r="EH230" s="31"/>
      <c r="EI230" s="31"/>
      <c r="EJ230" s="31"/>
      <c r="EK230" s="31"/>
      <c r="EL230" s="31"/>
      <c r="EM230" s="31"/>
      <c r="EN230" s="31"/>
      <c r="EO230" s="31"/>
      <c r="EP230" s="31"/>
      <c r="EQ230" s="31"/>
      <c r="ER230" s="31"/>
      <c r="ES230" s="31"/>
      <c r="ET230" s="31"/>
      <c r="EU230" s="31"/>
      <c r="EV230" s="31"/>
      <c r="EW230" s="31"/>
      <c r="EX230" s="31"/>
      <c r="EY230" s="31"/>
      <c r="EZ230" s="31"/>
      <c r="FA230" s="31"/>
      <c r="FB230" s="31"/>
      <c r="FC230" s="31"/>
      <c r="FD230" s="31"/>
      <c r="FE230" s="31"/>
      <c r="FF230" s="31"/>
      <c r="FG230" s="31"/>
      <c r="FH230" s="31"/>
      <c r="FI230" s="31"/>
      <c r="FJ230" s="31"/>
      <c r="FK230" s="31"/>
      <c r="FL230" s="31"/>
      <c r="FM230" s="31"/>
      <c r="FN230" s="31"/>
      <c r="FO230" s="31"/>
      <c r="FP230" s="31"/>
      <c r="FQ230" s="31"/>
      <c r="FR230" s="31"/>
      <c r="FS230" s="31"/>
      <c r="FT230" s="31"/>
      <c r="FU230" s="31"/>
      <c r="FV230" s="31"/>
      <c r="FW230" s="31"/>
      <c r="FX230" s="31"/>
      <c r="FY230" s="31"/>
      <c r="FZ230" s="31"/>
      <c r="GA230" s="31"/>
      <c r="GB230" s="31"/>
      <c r="GC230" s="31"/>
      <c r="GD230" s="31"/>
      <c r="GE230" s="31"/>
      <c r="GF230" s="31"/>
      <c r="GG230" s="31"/>
      <c r="GH230" s="31"/>
      <c r="GI230" s="31"/>
      <c r="GJ230" s="31"/>
      <c r="GK230" s="31"/>
      <c r="GL230" s="31"/>
      <c r="GM230" s="31"/>
      <c r="GN230" s="31"/>
      <c r="GO230" s="31"/>
      <c r="GP230" s="31"/>
      <c r="GQ230" s="31"/>
      <c r="GR230" s="31"/>
      <c r="GS230" s="31"/>
      <c r="GT230" s="31"/>
      <c r="GU230" s="31"/>
      <c r="GV230" s="31"/>
      <c r="GW230" s="31"/>
      <c r="GX230" s="31"/>
      <c r="GY230" s="31"/>
      <c r="GZ230" s="31"/>
      <c r="HA230" s="31"/>
      <c r="HB230" s="31"/>
      <c r="HC230" s="31"/>
      <c r="HD230" s="31"/>
      <c r="HE230" s="31"/>
      <c r="HF230" s="31"/>
      <c r="HG230" s="31"/>
      <c r="HH230" s="31"/>
      <c r="HI230" s="31"/>
      <c r="HJ230" s="31"/>
      <c r="HK230" s="31"/>
      <c r="HL230" s="31"/>
      <c r="HM230" s="31"/>
      <c r="HN230" s="31"/>
      <c r="HO230" s="31"/>
      <c r="HP230" s="31"/>
      <c r="HQ230" s="31"/>
      <c r="HR230" s="31"/>
      <c r="HS230" s="31"/>
      <c r="HT230" s="31"/>
      <c r="HU230" s="31"/>
      <c r="HV230" s="31"/>
      <c r="HW230" s="31"/>
      <c r="HX230" s="31"/>
      <c r="HY230" s="31"/>
      <c r="HZ230" s="31"/>
      <c r="IA230" s="31"/>
      <c r="IB230" s="31"/>
      <c r="IC230" s="31"/>
      <c r="ID230" s="31"/>
      <c r="IE230" s="31"/>
      <c r="IF230" s="31"/>
      <c r="IG230" s="31"/>
      <c r="IH230" s="31"/>
      <c r="II230" s="31"/>
      <c r="IJ230" s="31"/>
      <c r="IK230" s="31"/>
      <c r="IL230" s="31"/>
      <c r="IM230" s="31"/>
      <c r="IN230" s="31"/>
      <c r="IO230" s="31"/>
      <c r="IP230" s="31"/>
      <c r="IQ230" s="31"/>
      <c r="IR230" s="31"/>
      <c r="IS230" s="31"/>
      <c r="IT230" s="31"/>
      <c r="IU230" s="31"/>
      <c r="IV230" s="31"/>
    </row>
    <row r="231" spans="1:256" x14ac:dyDescent="0.25">
      <c r="A231" s="2"/>
      <c r="B231" s="31"/>
      <c r="C231" s="18"/>
      <c r="D231" s="31"/>
      <c r="E231" s="31"/>
      <c r="F231" s="31"/>
      <c r="G231" s="31"/>
      <c r="H231" s="31"/>
      <c r="I231" s="31"/>
      <c r="J231" s="31"/>
      <c r="K231" s="31"/>
      <c r="L231" s="31"/>
      <c r="M231" s="31"/>
      <c r="N231" s="31"/>
      <c r="O231" s="31"/>
      <c r="P231" s="31"/>
      <c r="Q231" s="31"/>
      <c r="R231" s="31"/>
      <c r="S231" s="31"/>
      <c r="T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c r="EC231" s="31"/>
      <c r="ED231" s="31"/>
      <c r="EE231" s="31"/>
      <c r="EF231" s="31"/>
      <c r="EG231" s="31"/>
      <c r="EH231" s="31"/>
      <c r="EI231" s="31"/>
      <c r="EJ231" s="31"/>
      <c r="EK231" s="31"/>
      <c r="EL231" s="31"/>
      <c r="EM231" s="31"/>
      <c r="EN231" s="31"/>
      <c r="EO231" s="31"/>
      <c r="EP231" s="31"/>
      <c r="EQ231" s="31"/>
      <c r="ER231" s="31"/>
      <c r="ES231" s="31"/>
      <c r="ET231" s="31"/>
      <c r="EU231" s="31"/>
      <c r="EV231" s="31"/>
      <c r="EW231" s="31"/>
      <c r="EX231" s="31"/>
      <c r="EY231" s="31"/>
      <c r="EZ231" s="31"/>
      <c r="FA231" s="31"/>
      <c r="FB231" s="31"/>
      <c r="FC231" s="31"/>
      <c r="FD231" s="31"/>
      <c r="FE231" s="31"/>
      <c r="FF231" s="31"/>
      <c r="FG231" s="31"/>
      <c r="FH231" s="31"/>
      <c r="FI231" s="31"/>
      <c r="FJ231" s="31"/>
      <c r="FK231" s="31"/>
      <c r="FL231" s="31"/>
      <c r="FM231" s="31"/>
      <c r="FN231" s="31"/>
      <c r="FO231" s="31"/>
      <c r="FP231" s="31"/>
      <c r="FQ231" s="31"/>
      <c r="FR231" s="31"/>
      <c r="FS231" s="31"/>
      <c r="FT231" s="31"/>
      <c r="FU231" s="31"/>
      <c r="FV231" s="31"/>
      <c r="FW231" s="31"/>
      <c r="FX231" s="31"/>
      <c r="FY231" s="31"/>
      <c r="FZ231" s="31"/>
      <c r="GA231" s="31"/>
      <c r="GB231" s="31"/>
      <c r="GC231" s="31"/>
      <c r="GD231" s="31"/>
      <c r="GE231" s="31"/>
      <c r="GF231" s="31"/>
      <c r="GG231" s="31"/>
      <c r="GH231" s="31"/>
      <c r="GI231" s="31"/>
      <c r="GJ231" s="31"/>
      <c r="GK231" s="31"/>
      <c r="GL231" s="31"/>
      <c r="GM231" s="31"/>
      <c r="GN231" s="31"/>
      <c r="GO231" s="31"/>
      <c r="GP231" s="31"/>
      <c r="GQ231" s="31"/>
      <c r="GR231" s="31"/>
      <c r="GS231" s="31"/>
      <c r="GT231" s="31"/>
      <c r="GU231" s="31"/>
      <c r="GV231" s="31"/>
      <c r="GW231" s="31"/>
      <c r="GX231" s="31"/>
      <c r="GY231" s="31"/>
      <c r="GZ231" s="31"/>
      <c r="HA231" s="31"/>
      <c r="HB231" s="31"/>
      <c r="HC231" s="31"/>
      <c r="HD231" s="31"/>
      <c r="HE231" s="31"/>
      <c r="HF231" s="31"/>
      <c r="HG231" s="31"/>
      <c r="HH231" s="31"/>
      <c r="HI231" s="31"/>
      <c r="HJ231" s="31"/>
      <c r="HK231" s="31"/>
      <c r="HL231" s="31"/>
      <c r="HM231" s="31"/>
      <c r="HN231" s="31"/>
      <c r="HO231" s="31"/>
      <c r="HP231" s="31"/>
      <c r="HQ231" s="31"/>
      <c r="HR231" s="31"/>
      <c r="HS231" s="31"/>
      <c r="HT231" s="31"/>
      <c r="HU231" s="31"/>
      <c r="HV231" s="31"/>
      <c r="HW231" s="31"/>
      <c r="HX231" s="31"/>
      <c r="HY231" s="31"/>
      <c r="HZ231" s="31"/>
      <c r="IA231" s="31"/>
      <c r="IB231" s="31"/>
      <c r="IC231" s="31"/>
      <c r="ID231" s="31"/>
      <c r="IE231" s="31"/>
      <c r="IF231" s="31"/>
      <c r="IG231" s="31"/>
      <c r="IH231" s="31"/>
      <c r="II231" s="31"/>
      <c r="IJ231" s="31"/>
      <c r="IK231" s="31"/>
      <c r="IL231" s="31"/>
      <c r="IM231" s="31"/>
      <c r="IN231" s="31"/>
      <c r="IO231" s="31"/>
      <c r="IP231" s="31"/>
      <c r="IQ231" s="31"/>
      <c r="IR231" s="31"/>
      <c r="IS231" s="31"/>
      <c r="IT231" s="31"/>
      <c r="IU231" s="31"/>
      <c r="IV231" s="31"/>
    </row>
    <row r="232" spans="1:256" x14ac:dyDescent="0.25">
      <c r="A232" s="2"/>
      <c r="B232" s="31"/>
      <c r="C232" s="18"/>
      <c r="D232" s="31"/>
      <c r="E232" s="31"/>
      <c r="F232" s="31"/>
      <c r="G232" s="31"/>
      <c r="H232" s="31"/>
      <c r="I232" s="31"/>
      <c r="J232" s="31"/>
      <c r="K232" s="31"/>
      <c r="L232" s="31"/>
      <c r="M232" s="31"/>
      <c r="N232" s="31"/>
      <c r="O232" s="31"/>
      <c r="P232" s="31"/>
      <c r="Q232" s="31"/>
      <c r="R232" s="31"/>
      <c r="S232" s="31"/>
      <c r="T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c r="EC232" s="31"/>
      <c r="ED232" s="31"/>
      <c r="EE232" s="31"/>
      <c r="EF232" s="31"/>
      <c r="EG232" s="31"/>
      <c r="EH232" s="31"/>
      <c r="EI232" s="31"/>
      <c r="EJ232" s="31"/>
      <c r="EK232" s="31"/>
      <c r="EL232" s="31"/>
      <c r="EM232" s="31"/>
      <c r="EN232" s="31"/>
      <c r="EO232" s="31"/>
      <c r="EP232" s="31"/>
      <c r="EQ232" s="31"/>
      <c r="ER232" s="31"/>
      <c r="ES232" s="31"/>
      <c r="ET232" s="31"/>
      <c r="EU232" s="31"/>
      <c r="EV232" s="31"/>
      <c r="EW232" s="31"/>
      <c r="EX232" s="31"/>
      <c r="EY232" s="31"/>
      <c r="EZ232" s="31"/>
      <c r="FA232" s="31"/>
      <c r="FB232" s="31"/>
      <c r="FC232" s="31"/>
      <c r="FD232" s="31"/>
      <c r="FE232" s="31"/>
      <c r="FF232" s="31"/>
      <c r="FG232" s="31"/>
      <c r="FH232" s="31"/>
      <c r="FI232" s="31"/>
      <c r="FJ232" s="31"/>
      <c r="FK232" s="31"/>
      <c r="FL232" s="31"/>
      <c r="FM232" s="31"/>
      <c r="FN232" s="31"/>
      <c r="FO232" s="31"/>
      <c r="FP232" s="31"/>
      <c r="FQ232" s="31"/>
      <c r="FR232" s="31"/>
      <c r="FS232" s="31"/>
      <c r="FT232" s="31"/>
      <c r="FU232" s="31"/>
      <c r="FV232" s="31"/>
      <c r="FW232" s="31"/>
      <c r="FX232" s="31"/>
      <c r="FY232" s="31"/>
      <c r="FZ232" s="31"/>
      <c r="GA232" s="31"/>
      <c r="GB232" s="31"/>
      <c r="GC232" s="31"/>
      <c r="GD232" s="31"/>
      <c r="GE232" s="31"/>
      <c r="GF232" s="31"/>
      <c r="GG232" s="31"/>
      <c r="GH232" s="31"/>
      <c r="GI232" s="31"/>
      <c r="GJ232" s="31"/>
      <c r="GK232" s="31"/>
      <c r="GL232" s="31"/>
      <c r="GM232" s="31"/>
      <c r="GN232" s="31"/>
      <c r="GO232" s="31"/>
      <c r="GP232" s="31"/>
      <c r="GQ232" s="31"/>
      <c r="GR232" s="31"/>
      <c r="GS232" s="31"/>
      <c r="GT232" s="31"/>
      <c r="GU232" s="31"/>
      <c r="GV232" s="31"/>
      <c r="GW232" s="31"/>
      <c r="GX232" s="31"/>
      <c r="GY232" s="31"/>
      <c r="GZ232" s="31"/>
      <c r="HA232" s="31"/>
      <c r="HB232" s="31"/>
      <c r="HC232" s="31"/>
      <c r="HD232" s="31"/>
      <c r="HE232" s="31"/>
      <c r="HF232" s="31"/>
      <c r="HG232" s="31"/>
      <c r="HH232" s="31"/>
      <c r="HI232" s="31"/>
      <c r="HJ232" s="31"/>
      <c r="HK232" s="31"/>
      <c r="HL232" s="31"/>
      <c r="HM232" s="31"/>
      <c r="HN232" s="31"/>
      <c r="HO232" s="31"/>
      <c r="HP232" s="31"/>
      <c r="HQ232" s="31"/>
      <c r="HR232" s="31"/>
      <c r="HS232" s="31"/>
      <c r="HT232" s="31"/>
      <c r="HU232" s="31"/>
      <c r="HV232" s="31"/>
      <c r="HW232" s="31"/>
      <c r="HX232" s="31"/>
      <c r="HY232" s="31"/>
      <c r="HZ232" s="31"/>
      <c r="IA232" s="31"/>
      <c r="IB232" s="31"/>
      <c r="IC232" s="31"/>
      <c r="ID232" s="31"/>
      <c r="IE232" s="31"/>
      <c r="IF232" s="31"/>
      <c r="IG232" s="31"/>
      <c r="IH232" s="31"/>
      <c r="II232" s="31"/>
      <c r="IJ232" s="31"/>
      <c r="IK232" s="31"/>
      <c r="IL232" s="31"/>
      <c r="IM232" s="31"/>
      <c r="IN232" s="31"/>
      <c r="IO232" s="31"/>
      <c r="IP232" s="31"/>
      <c r="IQ232" s="31"/>
      <c r="IR232" s="31"/>
      <c r="IS232" s="31"/>
      <c r="IT232" s="31"/>
      <c r="IU232" s="31"/>
      <c r="IV232" s="31"/>
    </row>
    <row r="233" spans="1:256" x14ac:dyDescent="0.25">
      <c r="A233" s="2"/>
      <c r="B233" s="31"/>
      <c r="C233" s="18"/>
      <c r="D233" s="31"/>
      <c r="E233" s="31"/>
      <c r="F233" s="31"/>
      <c r="G233" s="31"/>
      <c r="H233" s="31"/>
      <c r="I233" s="31"/>
      <c r="J233" s="31"/>
      <c r="K233" s="31"/>
      <c r="L233" s="31"/>
      <c r="M233" s="31"/>
      <c r="N233" s="31"/>
      <c r="O233" s="31"/>
      <c r="P233" s="31"/>
      <c r="Q233" s="31"/>
      <c r="R233" s="31"/>
      <c r="S233" s="31"/>
      <c r="T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31"/>
      <c r="ED233" s="31"/>
      <c r="EE233" s="31"/>
      <c r="EF233" s="31"/>
      <c r="EG233" s="31"/>
      <c r="EH233" s="31"/>
      <c r="EI233" s="31"/>
      <c r="EJ233" s="31"/>
      <c r="EK233" s="31"/>
      <c r="EL233" s="31"/>
      <c r="EM233" s="31"/>
      <c r="EN233" s="31"/>
      <c r="EO233" s="31"/>
      <c r="EP233" s="31"/>
      <c r="EQ233" s="31"/>
      <c r="ER233" s="31"/>
      <c r="ES233" s="31"/>
      <c r="ET233" s="31"/>
      <c r="EU233" s="31"/>
      <c r="EV233" s="31"/>
      <c r="EW233" s="31"/>
      <c r="EX233" s="31"/>
      <c r="EY233" s="31"/>
      <c r="EZ233" s="31"/>
      <c r="FA233" s="31"/>
      <c r="FB233" s="31"/>
      <c r="FC233" s="31"/>
      <c r="FD233" s="31"/>
      <c r="FE233" s="31"/>
      <c r="FF233" s="31"/>
      <c r="FG233" s="31"/>
      <c r="FH233" s="31"/>
      <c r="FI233" s="31"/>
      <c r="FJ233" s="31"/>
      <c r="FK233" s="31"/>
      <c r="FL233" s="31"/>
      <c r="FM233" s="31"/>
      <c r="FN233" s="31"/>
      <c r="FO233" s="31"/>
      <c r="FP233" s="31"/>
      <c r="FQ233" s="31"/>
      <c r="FR233" s="31"/>
      <c r="FS233" s="31"/>
      <c r="FT233" s="31"/>
      <c r="FU233" s="31"/>
      <c r="FV233" s="31"/>
      <c r="FW233" s="31"/>
      <c r="FX233" s="31"/>
      <c r="FY233" s="31"/>
      <c r="FZ233" s="31"/>
      <c r="GA233" s="31"/>
      <c r="GB233" s="31"/>
      <c r="GC233" s="31"/>
      <c r="GD233" s="31"/>
      <c r="GE233" s="31"/>
      <c r="GF233" s="31"/>
      <c r="GG233" s="31"/>
      <c r="GH233" s="31"/>
      <c r="GI233" s="31"/>
      <c r="GJ233" s="31"/>
      <c r="GK233" s="31"/>
      <c r="GL233" s="31"/>
      <c r="GM233" s="31"/>
      <c r="GN233" s="31"/>
      <c r="GO233" s="31"/>
      <c r="GP233" s="31"/>
      <c r="GQ233" s="31"/>
      <c r="GR233" s="31"/>
      <c r="GS233" s="31"/>
      <c r="GT233" s="31"/>
      <c r="GU233" s="31"/>
      <c r="GV233" s="31"/>
      <c r="GW233" s="31"/>
      <c r="GX233" s="31"/>
      <c r="GY233" s="31"/>
      <c r="GZ233" s="31"/>
      <c r="HA233" s="31"/>
      <c r="HB233" s="31"/>
      <c r="HC233" s="31"/>
      <c r="HD233" s="31"/>
      <c r="HE233" s="31"/>
      <c r="HF233" s="31"/>
      <c r="HG233" s="31"/>
      <c r="HH233" s="31"/>
      <c r="HI233" s="31"/>
      <c r="HJ233" s="31"/>
      <c r="HK233" s="31"/>
      <c r="HL233" s="31"/>
      <c r="HM233" s="31"/>
      <c r="HN233" s="31"/>
      <c r="HO233" s="31"/>
      <c r="HP233" s="31"/>
      <c r="HQ233" s="31"/>
      <c r="HR233" s="31"/>
      <c r="HS233" s="31"/>
      <c r="HT233" s="31"/>
      <c r="HU233" s="31"/>
      <c r="HV233" s="31"/>
      <c r="HW233" s="31"/>
      <c r="HX233" s="31"/>
      <c r="HY233" s="31"/>
      <c r="HZ233" s="31"/>
      <c r="IA233" s="31"/>
      <c r="IB233" s="31"/>
      <c r="IC233" s="31"/>
      <c r="ID233" s="31"/>
      <c r="IE233" s="31"/>
      <c r="IF233" s="31"/>
      <c r="IG233" s="31"/>
      <c r="IH233" s="31"/>
      <c r="II233" s="31"/>
      <c r="IJ233" s="31"/>
      <c r="IK233" s="31"/>
      <c r="IL233" s="31"/>
      <c r="IM233" s="31"/>
      <c r="IN233" s="31"/>
      <c r="IO233" s="31"/>
      <c r="IP233" s="31"/>
      <c r="IQ233" s="31"/>
      <c r="IR233" s="31"/>
      <c r="IS233" s="31"/>
      <c r="IT233" s="31"/>
      <c r="IU233" s="31"/>
      <c r="IV233" s="31"/>
    </row>
    <row r="234" spans="1:256" x14ac:dyDescent="0.25">
      <c r="A234" s="2"/>
      <c r="B234" s="31"/>
      <c r="C234" s="18"/>
      <c r="D234" s="31"/>
      <c r="E234" s="31"/>
      <c r="F234" s="31"/>
      <c r="G234" s="31"/>
      <c r="H234" s="31"/>
      <c r="I234" s="31"/>
      <c r="J234" s="31"/>
      <c r="K234" s="31"/>
      <c r="L234" s="31"/>
      <c r="M234" s="31"/>
      <c r="N234" s="31"/>
      <c r="O234" s="31"/>
      <c r="P234" s="31"/>
      <c r="Q234" s="31"/>
      <c r="R234" s="31"/>
      <c r="S234" s="31"/>
      <c r="T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31"/>
      <c r="ED234" s="31"/>
      <c r="EE234" s="31"/>
      <c r="EF234" s="31"/>
      <c r="EG234" s="31"/>
      <c r="EH234" s="31"/>
      <c r="EI234" s="31"/>
      <c r="EJ234" s="31"/>
      <c r="EK234" s="31"/>
      <c r="EL234" s="31"/>
      <c r="EM234" s="31"/>
      <c r="EN234" s="31"/>
      <c r="EO234" s="31"/>
      <c r="EP234" s="31"/>
      <c r="EQ234" s="31"/>
      <c r="ER234" s="31"/>
      <c r="ES234" s="31"/>
      <c r="ET234" s="31"/>
      <c r="EU234" s="31"/>
      <c r="EV234" s="31"/>
      <c r="EW234" s="31"/>
      <c r="EX234" s="31"/>
      <c r="EY234" s="31"/>
      <c r="EZ234" s="31"/>
      <c r="FA234" s="31"/>
      <c r="FB234" s="31"/>
      <c r="FC234" s="31"/>
      <c r="FD234" s="31"/>
      <c r="FE234" s="31"/>
      <c r="FF234" s="31"/>
      <c r="FG234" s="31"/>
      <c r="FH234" s="31"/>
      <c r="FI234" s="31"/>
      <c r="FJ234" s="31"/>
      <c r="FK234" s="31"/>
      <c r="FL234" s="31"/>
      <c r="FM234" s="31"/>
      <c r="FN234" s="31"/>
      <c r="FO234" s="31"/>
      <c r="FP234" s="31"/>
      <c r="FQ234" s="31"/>
      <c r="FR234" s="31"/>
      <c r="FS234" s="31"/>
      <c r="FT234" s="31"/>
      <c r="FU234" s="31"/>
      <c r="FV234" s="31"/>
      <c r="FW234" s="31"/>
      <c r="FX234" s="31"/>
      <c r="FY234" s="31"/>
      <c r="FZ234" s="31"/>
      <c r="GA234" s="31"/>
      <c r="GB234" s="31"/>
      <c r="GC234" s="31"/>
      <c r="GD234" s="31"/>
      <c r="GE234" s="31"/>
      <c r="GF234" s="31"/>
      <c r="GG234" s="31"/>
      <c r="GH234" s="31"/>
      <c r="GI234" s="31"/>
      <c r="GJ234" s="31"/>
      <c r="GK234" s="31"/>
      <c r="GL234" s="31"/>
      <c r="GM234" s="31"/>
      <c r="GN234" s="31"/>
      <c r="GO234" s="31"/>
      <c r="GP234" s="31"/>
      <c r="GQ234" s="31"/>
      <c r="GR234" s="31"/>
      <c r="GS234" s="31"/>
      <c r="GT234" s="31"/>
      <c r="GU234" s="31"/>
      <c r="GV234" s="31"/>
      <c r="GW234" s="31"/>
      <c r="GX234" s="31"/>
      <c r="GY234" s="31"/>
      <c r="GZ234" s="31"/>
      <c r="HA234" s="31"/>
      <c r="HB234" s="31"/>
      <c r="HC234" s="31"/>
      <c r="HD234" s="31"/>
      <c r="HE234" s="31"/>
      <c r="HF234" s="31"/>
      <c r="HG234" s="31"/>
      <c r="HH234" s="31"/>
      <c r="HI234" s="31"/>
      <c r="HJ234" s="31"/>
      <c r="HK234" s="31"/>
      <c r="HL234" s="31"/>
      <c r="HM234" s="31"/>
      <c r="HN234" s="31"/>
      <c r="HO234" s="31"/>
      <c r="HP234" s="31"/>
      <c r="HQ234" s="31"/>
      <c r="HR234" s="31"/>
      <c r="HS234" s="31"/>
      <c r="HT234" s="31"/>
      <c r="HU234" s="31"/>
      <c r="HV234" s="31"/>
      <c r="HW234" s="31"/>
      <c r="HX234" s="31"/>
      <c r="HY234" s="31"/>
      <c r="HZ234" s="31"/>
      <c r="IA234" s="31"/>
      <c r="IB234" s="31"/>
      <c r="IC234" s="31"/>
      <c r="ID234" s="31"/>
      <c r="IE234" s="31"/>
      <c r="IF234" s="31"/>
      <c r="IG234" s="31"/>
      <c r="IH234" s="31"/>
      <c r="II234" s="31"/>
      <c r="IJ234" s="31"/>
      <c r="IK234" s="31"/>
      <c r="IL234" s="31"/>
      <c r="IM234" s="31"/>
      <c r="IN234" s="31"/>
      <c r="IO234" s="31"/>
      <c r="IP234" s="31"/>
      <c r="IQ234" s="31"/>
      <c r="IR234" s="31"/>
      <c r="IS234" s="31"/>
      <c r="IT234" s="31"/>
      <c r="IU234" s="31"/>
      <c r="IV234" s="31"/>
    </row>
    <row r="235" spans="1:256" x14ac:dyDescent="0.25">
      <c r="A235" s="2"/>
      <c r="B235" s="31"/>
      <c r="C235" s="18"/>
      <c r="D235" s="31"/>
      <c r="E235" s="31"/>
      <c r="F235" s="31"/>
      <c r="G235" s="31"/>
      <c r="H235" s="31"/>
      <c r="I235" s="31"/>
      <c r="J235" s="31"/>
      <c r="K235" s="31"/>
      <c r="L235" s="31"/>
      <c r="M235" s="31"/>
      <c r="N235" s="31"/>
      <c r="O235" s="31"/>
      <c r="P235" s="31"/>
      <c r="Q235" s="31"/>
      <c r="R235" s="31"/>
      <c r="S235" s="31"/>
      <c r="T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c r="EE235" s="31"/>
      <c r="EF235" s="31"/>
      <c r="EG235" s="31"/>
      <c r="EH235" s="31"/>
      <c r="EI235" s="31"/>
      <c r="EJ235" s="31"/>
      <c r="EK235" s="31"/>
      <c r="EL235" s="31"/>
      <c r="EM235" s="31"/>
      <c r="EN235" s="31"/>
      <c r="EO235" s="31"/>
      <c r="EP235" s="31"/>
      <c r="EQ235" s="31"/>
      <c r="ER235" s="31"/>
      <c r="ES235" s="31"/>
      <c r="ET235" s="31"/>
      <c r="EU235" s="31"/>
      <c r="EV235" s="31"/>
      <c r="EW235" s="31"/>
      <c r="EX235" s="31"/>
      <c r="EY235" s="31"/>
      <c r="EZ235" s="31"/>
      <c r="FA235" s="31"/>
      <c r="FB235" s="31"/>
      <c r="FC235" s="31"/>
      <c r="FD235" s="31"/>
      <c r="FE235" s="31"/>
      <c r="FF235" s="31"/>
      <c r="FG235" s="31"/>
      <c r="FH235" s="31"/>
      <c r="FI235" s="31"/>
      <c r="FJ235" s="31"/>
      <c r="FK235" s="31"/>
      <c r="FL235" s="31"/>
      <c r="FM235" s="31"/>
      <c r="FN235" s="31"/>
      <c r="FO235" s="31"/>
      <c r="FP235" s="31"/>
      <c r="FQ235" s="31"/>
      <c r="FR235" s="31"/>
      <c r="FS235" s="31"/>
      <c r="FT235" s="31"/>
      <c r="FU235" s="31"/>
      <c r="FV235" s="31"/>
      <c r="FW235" s="31"/>
      <c r="FX235" s="31"/>
      <c r="FY235" s="31"/>
      <c r="FZ235" s="31"/>
      <c r="GA235" s="31"/>
      <c r="GB235" s="31"/>
      <c r="GC235" s="31"/>
      <c r="GD235" s="31"/>
      <c r="GE235" s="31"/>
      <c r="GF235" s="31"/>
      <c r="GG235" s="31"/>
      <c r="GH235" s="31"/>
      <c r="GI235" s="31"/>
      <c r="GJ235" s="31"/>
      <c r="GK235" s="31"/>
      <c r="GL235" s="31"/>
      <c r="GM235" s="31"/>
      <c r="GN235" s="31"/>
      <c r="GO235" s="31"/>
      <c r="GP235" s="31"/>
      <c r="GQ235" s="31"/>
      <c r="GR235" s="31"/>
      <c r="GS235" s="31"/>
      <c r="GT235" s="31"/>
      <c r="GU235" s="31"/>
      <c r="GV235" s="31"/>
      <c r="GW235" s="31"/>
      <c r="GX235" s="31"/>
      <c r="GY235" s="31"/>
      <c r="GZ235" s="31"/>
      <c r="HA235" s="31"/>
      <c r="HB235" s="31"/>
      <c r="HC235" s="31"/>
      <c r="HD235" s="31"/>
      <c r="HE235" s="31"/>
      <c r="HF235" s="31"/>
      <c r="HG235" s="31"/>
      <c r="HH235" s="31"/>
      <c r="HI235" s="31"/>
      <c r="HJ235" s="31"/>
      <c r="HK235" s="31"/>
      <c r="HL235" s="31"/>
      <c r="HM235" s="31"/>
      <c r="HN235" s="31"/>
      <c r="HO235" s="31"/>
      <c r="HP235" s="31"/>
      <c r="HQ235" s="31"/>
      <c r="HR235" s="31"/>
      <c r="HS235" s="31"/>
      <c r="HT235" s="31"/>
      <c r="HU235" s="31"/>
      <c r="HV235" s="31"/>
      <c r="HW235" s="31"/>
      <c r="HX235" s="31"/>
      <c r="HY235" s="31"/>
      <c r="HZ235" s="31"/>
      <c r="IA235" s="31"/>
      <c r="IB235" s="31"/>
      <c r="IC235" s="31"/>
      <c r="ID235" s="31"/>
      <c r="IE235" s="31"/>
      <c r="IF235" s="31"/>
      <c r="IG235" s="31"/>
      <c r="IH235" s="31"/>
      <c r="II235" s="31"/>
      <c r="IJ235" s="31"/>
      <c r="IK235" s="31"/>
      <c r="IL235" s="31"/>
      <c r="IM235" s="31"/>
      <c r="IN235" s="31"/>
      <c r="IO235" s="31"/>
      <c r="IP235" s="31"/>
      <c r="IQ235" s="31"/>
      <c r="IR235" s="31"/>
      <c r="IS235" s="31"/>
      <c r="IT235" s="31"/>
      <c r="IU235" s="31"/>
      <c r="IV235" s="31"/>
    </row>
    <row r="236" spans="1:256" x14ac:dyDescent="0.25">
      <c r="A236" s="2"/>
      <c r="B236" s="31"/>
      <c r="C236" s="18"/>
      <c r="D236" s="31"/>
      <c r="E236" s="31"/>
      <c r="F236" s="31"/>
      <c r="G236" s="31"/>
      <c r="H236" s="31"/>
      <c r="I236" s="31"/>
      <c r="J236" s="31"/>
      <c r="K236" s="31"/>
      <c r="L236" s="31"/>
      <c r="M236" s="31"/>
      <c r="N236" s="31"/>
      <c r="O236" s="31"/>
      <c r="P236" s="31"/>
      <c r="Q236" s="31"/>
      <c r="R236" s="31"/>
      <c r="S236" s="31"/>
      <c r="T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c r="EC236" s="31"/>
      <c r="ED236" s="31"/>
      <c r="EE236" s="31"/>
      <c r="EF236" s="31"/>
      <c r="EG236" s="31"/>
      <c r="EH236" s="31"/>
      <c r="EI236" s="31"/>
      <c r="EJ236" s="31"/>
      <c r="EK236" s="31"/>
      <c r="EL236" s="31"/>
      <c r="EM236" s="31"/>
      <c r="EN236" s="31"/>
      <c r="EO236" s="31"/>
      <c r="EP236" s="31"/>
      <c r="EQ236" s="31"/>
      <c r="ER236" s="31"/>
      <c r="ES236" s="31"/>
      <c r="ET236" s="31"/>
      <c r="EU236" s="31"/>
      <c r="EV236" s="31"/>
      <c r="EW236" s="31"/>
      <c r="EX236" s="31"/>
      <c r="EY236" s="31"/>
      <c r="EZ236" s="31"/>
      <c r="FA236" s="31"/>
      <c r="FB236" s="31"/>
      <c r="FC236" s="31"/>
      <c r="FD236" s="31"/>
      <c r="FE236" s="31"/>
      <c r="FF236" s="31"/>
      <c r="FG236" s="31"/>
      <c r="FH236" s="31"/>
      <c r="FI236" s="31"/>
      <c r="FJ236" s="31"/>
      <c r="FK236" s="31"/>
      <c r="FL236" s="31"/>
      <c r="FM236" s="31"/>
      <c r="FN236" s="31"/>
      <c r="FO236" s="31"/>
      <c r="FP236" s="31"/>
      <c r="FQ236" s="31"/>
      <c r="FR236" s="31"/>
      <c r="FS236" s="31"/>
      <c r="FT236" s="31"/>
      <c r="FU236" s="31"/>
      <c r="FV236" s="31"/>
      <c r="FW236" s="31"/>
      <c r="FX236" s="31"/>
      <c r="FY236" s="31"/>
      <c r="FZ236" s="31"/>
      <c r="GA236" s="31"/>
      <c r="GB236" s="31"/>
      <c r="GC236" s="31"/>
      <c r="GD236" s="31"/>
      <c r="GE236" s="31"/>
      <c r="GF236" s="31"/>
      <c r="GG236" s="31"/>
      <c r="GH236" s="31"/>
      <c r="GI236" s="31"/>
      <c r="GJ236" s="31"/>
      <c r="GK236" s="31"/>
      <c r="GL236" s="31"/>
      <c r="GM236" s="31"/>
      <c r="GN236" s="31"/>
      <c r="GO236" s="31"/>
      <c r="GP236" s="31"/>
      <c r="GQ236" s="31"/>
      <c r="GR236" s="31"/>
      <c r="GS236" s="31"/>
      <c r="GT236" s="31"/>
      <c r="GU236" s="31"/>
      <c r="GV236" s="31"/>
      <c r="GW236" s="31"/>
      <c r="GX236" s="31"/>
      <c r="GY236" s="31"/>
      <c r="GZ236" s="31"/>
      <c r="HA236" s="31"/>
      <c r="HB236" s="31"/>
      <c r="HC236" s="31"/>
      <c r="HD236" s="31"/>
      <c r="HE236" s="31"/>
      <c r="HF236" s="31"/>
      <c r="HG236" s="31"/>
      <c r="HH236" s="31"/>
      <c r="HI236" s="31"/>
      <c r="HJ236" s="31"/>
      <c r="HK236" s="31"/>
      <c r="HL236" s="31"/>
      <c r="HM236" s="31"/>
      <c r="HN236" s="31"/>
      <c r="HO236" s="31"/>
      <c r="HP236" s="31"/>
      <c r="HQ236" s="31"/>
      <c r="HR236" s="31"/>
      <c r="HS236" s="31"/>
      <c r="HT236" s="31"/>
      <c r="HU236" s="31"/>
      <c r="HV236" s="31"/>
      <c r="HW236" s="31"/>
      <c r="HX236" s="31"/>
      <c r="HY236" s="31"/>
      <c r="HZ236" s="31"/>
      <c r="IA236" s="31"/>
      <c r="IB236" s="31"/>
      <c r="IC236" s="31"/>
      <c r="ID236" s="31"/>
      <c r="IE236" s="31"/>
      <c r="IF236" s="31"/>
      <c r="IG236" s="31"/>
      <c r="IH236" s="31"/>
      <c r="II236" s="31"/>
      <c r="IJ236" s="31"/>
      <c r="IK236" s="31"/>
      <c r="IL236" s="31"/>
      <c r="IM236" s="31"/>
      <c r="IN236" s="31"/>
      <c r="IO236" s="31"/>
      <c r="IP236" s="31"/>
      <c r="IQ236" s="31"/>
      <c r="IR236" s="31"/>
      <c r="IS236" s="31"/>
      <c r="IT236" s="31"/>
      <c r="IU236" s="31"/>
      <c r="IV236" s="31"/>
    </row>
    <row r="237" spans="1:256" x14ac:dyDescent="0.25">
      <c r="A237" s="2"/>
      <c r="B237" s="31"/>
      <c r="C237" s="18"/>
      <c r="D237" s="31"/>
      <c r="E237" s="31"/>
      <c r="F237" s="31"/>
      <c r="G237" s="31"/>
      <c r="H237" s="31"/>
      <c r="I237" s="31"/>
      <c r="J237" s="31"/>
      <c r="K237" s="31"/>
      <c r="L237" s="31"/>
      <c r="M237" s="31"/>
      <c r="N237" s="31"/>
      <c r="O237" s="31"/>
      <c r="P237" s="31"/>
      <c r="Q237" s="31"/>
      <c r="R237" s="31"/>
      <c r="S237" s="31"/>
      <c r="T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c r="EC237" s="31"/>
      <c r="ED237" s="31"/>
      <c r="EE237" s="31"/>
      <c r="EF237" s="31"/>
      <c r="EG237" s="31"/>
      <c r="EH237" s="31"/>
      <c r="EI237" s="31"/>
      <c r="EJ237" s="31"/>
      <c r="EK237" s="31"/>
      <c r="EL237" s="31"/>
      <c r="EM237" s="31"/>
      <c r="EN237" s="31"/>
      <c r="EO237" s="31"/>
      <c r="EP237" s="31"/>
      <c r="EQ237" s="31"/>
      <c r="ER237" s="31"/>
      <c r="ES237" s="31"/>
      <c r="ET237" s="31"/>
      <c r="EU237" s="31"/>
      <c r="EV237" s="31"/>
      <c r="EW237" s="31"/>
      <c r="EX237" s="31"/>
      <c r="EY237" s="31"/>
      <c r="EZ237" s="31"/>
      <c r="FA237" s="31"/>
      <c r="FB237" s="31"/>
      <c r="FC237" s="31"/>
      <c r="FD237" s="31"/>
      <c r="FE237" s="31"/>
      <c r="FF237" s="31"/>
      <c r="FG237" s="31"/>
      <c r="FH237" s="31"/>
      <c r="FI237" s="31"/>
      <c r="FJ237" s="31"/>
      <c r="FK237" s="31"/>
      <c r="FL237" s="31"/>
      <c r="FM237" s="31"/>
      <c r="FN237" s="31"/>
      <c r="FO237" s="31"/>
      <c r="FP237" s="31"/>
      <c r="FQ237" s="31"/>
      <c r="FR237" s="31"/>
      <c r="FS237" s="31"/>
      <c r="FT237" s="31"/>
      <c r="FU237" s="31"/>
      <c r="FV237" s="31"/>
      <c r="FW237" s="31"/>
      <c r="FX237" s="31"/>
      <c r="FY237" s="31"/>
      <c r="FZ237" s="31"/>
      <c r="GA237" s="31"/>
      <c r="GB237" s="31"/>
      <c r="GC237" s="31"/>
      <c r="GD237" s="31"/>
      <c r="GE237" s="31"/>
      <c r="GF237" s="31"/>
      <c r="GG237" s="31"/>
      <c r="GH237" s="31"/>
      <c r="GI237" s="31"/>
      <c r="GJ237" s="31"/>
      <c r="GK237" s="31"/>
      <c r="GL237" s="31"/>
      <c r="GM237" s="31"/>
      <c r="GN237" s="31"/>
      <c r="GO237" s="31"/>
      <c r="GP237" s="31"/>
      <c r="GQ237" s="31"/>
      <c r="GR237" s="31"/>
      <c r="GS237" s="31"/>
      <c r="GT237" s="31"/>
      <c r="GU237" s="31"/>
      <c r="GV237" s="31"/>
      <c r="GW237" s="31"/>
      <c r="GX237" s="31"/>
      <c r="GY237" s="31"/>
      <c r="GZ237" s="31"/>
      <c r="HA237" s="31"/>
      <c r="HB237" s="31"/>
      <c r="HC237" s="31"/>
      <c r="HD237" s="31"/>
      <c r="HE237" s="31"/>
      <c r="HF237" s="31"/>
      <c r="HG237" s="31"/>
      <c r="HH237" s="31"/>
      <c r="HI237" s="31"/>
      <c r="HJ237" s="31"/>
      <c r="HK237" s="31"/>
      <c r="HL237" s="31"/>
      <c r="HM237" s="31"/>
      <c r="HN237" s="31"/>
      <c r="HO237" s="31"/>
      <c r="HP237" s="31"/>
      <c r="HQ237" s="31"/>
      <c r="HR237" s="31"/>
      <c r="HS237" s="31"/>
      <c r="HT237" s="31"/>
      <c r="HU237" s="31"/>
      <c r="HV237" s="31"/>
      <c r="HW237" s="31"/>
      <c r="HX237" s="31"/>
      <c r="HY237" s="31"/>
      <c r="HZ237" s="31"/>
      <c r="IA237" s="31"/>
      <c r="IB237" s="31"/>
      <c r="IC237" s="31"/>
      <c r="ID237" s="31"/>
      <c r="IE237" s="31"/>
      <c r="IF237" s="31"/>
      <c r="IG237" s="31"/>
      <c r="IH237" s="31"/>
      <c r="II237" s="31"/>
      <c r="IJ237" s="31"/>
      <c r="IK237" s="31"/>
      <c r="IL237" s="31"/>
      <c r="IM237" s="31"/>
      <c r="IN237" s="31"/>
      <c r="IO237" s="31"/>
      <c r="IP237" s="31"/>
      <c r="IQ237" s="31"/>
      <c r="IR237" s="31"/>
      <c r="IS237" s="31"/>
      <c r="IT237" s="31"/>
      <c r="IU237" s="31"/>
      <c r="IV237" s="31"/>
    </row>
    <row r="238" spans="1:256" x14ac:dyDescent="0.25">
      <c r="A238" s="2"/>
      <c r="B238" s="31"/>
      <c r="C238" s="18"/>
      <c r="D238" s="31"/>
      <c r="E238" s="31"/>
      <c r="F238" s="31"/>
      <c r="G238" s="31"/>
      <c r="H238" s="31"/>
      <c r="I238" s="31"/>
      <c r="J238" s="31"/>
      <c r="K238" s="31"/>
      <c r="L238" s="31"/>
      <c r="M238" s="31"/>
      <c r="N238" s="31"/>
      <c r="O238" s="31"/>
      <c r="P238" s="31"/>
      <c r="Q238" s="31"/>
      <c r="R238" s="31"/>
      <c r="S238" s="31"/>
      <c r="T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c r="CN238" s="31"/>
      <c r="CO238" s="31"/>
      <c r="CP238" s="31"/>
      <c r="CQ238" s="31"/>
      <c r="CR238" s="31"/>
      <c r="CS238" s="31"/>
      <c r="CT238" s="31"/>
      <c r="CU238" s="31"/>
      <c r="CV238" s="31"/>
      <c r="CW238" s="31"/>
      <c r="CX238" s="31"/>
      <c r="CY238" s="31"/>
      <c r="CZ238" s="31"/>
      <c r="DA238" s="31"/>
      <c r="DB238" s="31"/>
      <c r="DC238" s="31"/>
      <c r="DD238" s="31"/>
      <c r="DE238" s="31"/>
      <c r="DF238" s="31"/>
      <c r="DG238" s="31"/>
      <c r="DH238" s="31"/>
      <c r="DI238" s="31"/>
      <c r="DJ238" s="31"/>
      <c r="DK238" s="31"/>
      <c r="DL238" s="31"/>
      <c r="DM238" s="31"/>
      <c r="DN238" s="31"/>
      <c r="DO238" s="31"/>
      <c r="DP238" s="31"/>
      <c r="DQ238" s="31"/>
      <c r="DR238" s="31"/>
      <c r="DS238" s="31"/>
      <c r="DT238" s="31"/>
      <c r="DU238" s="31"/>
      <c r="DV238" s="31"/>
      <c r="DW238" s="31"/>
      <c r="DX238" s="31"/>
      <c r="DY238" s="31"/>
      <c r="DZ238" s="31"/>
      <c r="EA238" s="31"/>
      <c r="EB238" s="31"/>
      <c r="EC238" s="31"/>
      <c r="ED238" s="31"/>
      <c r="EE238" s="31"/>
      <c r="EF238" s="31"/>
      <c r="EG238" s="31"/>
      <c r="EH238" s="31"/>
      <c r="EI238" s="31"/>
      <c r="EJ238" s="31"/>
      <c r="EK238" s="31"/>
      <c r="EL238" s="31"/>
      <c r="EM238" s="31"/>
      <c r="EN238" s="31"/>
      <c r="EO238" s="31"/>
      <c r="EP238" s="31"/>
      <c r="EQ238" s="31"/>
      <c r="ER238" s="31"/>
      <c r="ES238" s="31"/>
      <c r="ET238" s="31"/>
      <c r="EU238" s="31"/>
      <c r="EV238" s="31"/>
      <c r="EW238" s="31"/>
      <c r="EX238" s="31"/>
      <c r="EY238" s="31"/>
      <c r="EZ238" s="31"/>
      <c r="FA238" s="31"/>
      <c r="FB238" s="31"/>
      <c r="FC238" s="31"/>
      <c r="FD238" s="31"/>
      <c r="FE238" s="31"/>
      <c r="FF238" s="31"/>
      <c r="FG238" s="31"/>
      <c r="FH238" s="31"/>
      <c r="FI238" s="31"/>
      <c r="FJ238" s="31"/>
      <c r="FK238" s="31"/>
      <c r="FL238" s="31"/>
      <c r="FM238" s="31"/>
      <c r="FN238" s="31"/>
      <c r="FO238" s="31"/>
      <c r="FP238" s="31"/>
      <c r="FQ238" s="31"/>
      <c r="FR238" s="31"/>
      <c r="FS238" s="31"/>
      <c r="FT238" s="31"/>
      <c r="FU238" s="31"/>
      <c r="FV238" s="31"/>
      <c r="FW238" s="31"/>
      <c r="FX238" s="31"/>
      <c r="FY238" s="31"/>
      <c r="FZ238" s="31"/>
      <c r="GA238" s="31"/>
      <c r="GB238" s="31"/>
      <c r="GC238" s="31"/>
      <c r="GD238" s="31"/>
      <c r="GE238" s="31"/>
      <c r="GF238" s="31"/>
      <c r="GG238" s="31"/>
      <c r="GH238" s="31"/>
      <c r="GI238" s="31"/>
      <c r="GJ238" s="31"/>
      <c r="GK238" s="31"/>
      <c r="GL238" s="31"/>
      <c r="GM238" s="31"/>
      <c r="GN238" s="31"/>
      <c r="GO238" s="31"/>
      <c r="GP238" s="31"/>
      <c r="GQ238" s="31"/>
      <c r="GR238" s="31"/>
      <c r="GS238" s="31"/>
      <c r="GT238" s="31"/>
      <c r="GU238" s="31"/>
      <c r="GV238" s="31"/>
      <c r="GW238" s="31"/>
      <c r="GX238" s="31"/>
      <c r="GY238" s="31"/>
      <c r="GZ238" s="31"/>
      <c r="HA238" s="31"/>
      <c r="HB238" s="31"/>
      <c r="HC238" s="31"/>
      <c r="HD238" s="31"/>
      <c r="HE238" s="31"/>
      <c r="HF238" s="31"/>
      <c r="HG238" s="31"/>
      <c r="HH238" s="31"/>
      <c r="HI238" s="31"/>
      <c r="HJ238" s="31"/>
      <c r="HK238" s="31"/>
      <c r="HL238" s="31"/>
      <c r="HM238" s="31"/>
      <c r="HN238" s="31"/>
      <c r="HO238" s="31"/>
      <c r="HP238" s="31"/>
      <c r="HQ238" s="31"/>
      <c r="HR238" s="31"/>
      <c r="HS238" s="31"/>
      <c r="HT238" s="31"/>
      <c r="HU238" s="31"/>
      <c r="HV238" s="31"/>
      <c r="HW238" s="31"/>
      <c r="HX238" s="31"/>
      <c r="HY238" s="31"/>
      <c r="HZ238" s="31"/>
      <c r="IA238" s="31"/>
      <c r="IB238" s="31"/>
      <c r="IC238" s="31"/>
      <c r="ID238" s="31"/>
      <c r="IE238" s="31"/>
      <c r="IF238" s="31"/>
      <c r="IG238" s="31"/>
      <c r="IH238" s="31"/>
      <c r="II238" s="31"/>
      <c r="IJ238" s="31"/>
      <c r="IK238" s="31"/>
      <c r="IL238" s="31"/>
      <c r="IM238" s="31"/>
      <c r="IN238" s="31"/>
      <c r="IO238" s="31"/>
      <c r="IP238" s="31"/>
      <c r="IQ238" s="31"/>
      <c r="IR238" s="31"/>
      <c r="IS238" s="31"/>
      <c r="IT238" s="31"/>
      <c r="IU238" s="31"/>
      <c r="IV238" s="31"/>
    </row>
    <row r="239" spans="1:256" x14ac:dyDescent="0.25">
      <c r="A239" s="2"/>
      <c r="B239" s="31"/>
      <c r="C239" s="18"/>
      <c r="D239" s="31"/>
      <c r="E239" s="31"/>
      <c r="F239" s="31"/>
      <c r="G239" s="31"/>
      <c r="H239" s="31"/>
      <c r="I239" s="31"/>
      <c r="J239" s="31"/>
      <c r="K239" s="31"/>
      <c r="L239" s="31"/>
      <c r="M239" s="31"/>
      <c r="N239" s="31"/>
      <c r="O239" s="31"/>
      <c r="P239" s="31"/>
      <c r="Q239" s="31"/>
      <c r="R239" s="31"/>
      <c r="S239" s="31"/>
      <c r="T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c r="CO239" s="31"/>
      <c r="CP239" s="31"/>
      <c r="CQ239" s="31"/>
      <c r="CR239" s="31"/>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c r="EC239" s="31"/>
      <c r="ED239" s="31"/>
      <c r="EE239" s="31"/>
      <c r="EF239" s="31"/>
      <c r="EG239" s="31"/>
      <c r="EH239" s="31"/>
      <c r="EI239" s="31"/>
      <c r="EJ239" s="31"/>
      <c r="EK239" s="31"/>
      <c r="EL239" s="31"/>
      <c r="EM239" s="31"/>
      <c r="EN239" s="31"/>
      <c r="EO239" s="31"/>
      <c r="EP239" s="31"/>
      <c r="EQ239" s="31"/>
      <c r="ER239" s="31"/>
      <c r="ES239" s="31"/>
      <c r="ET239" s="31"/>
      <c r="EU239" s="31"/>
      <c r="EV239" s="31"/>
      <c r="EW239" s="31"/>
      <c r="EX239" s="31"/>
      <c r="EY239" s="31"/>
      <c r="EZ239" s="31"/>
      <c r="FA239" s="31"/>
      <c r="FB239" s="31"/>
      <c r="FC239" s="31"/>
      <c r="FD239" s="31"/>
      <c r="FE239" s="31"/>
      <c r="FF239" s="31"/>
      <c r="FG239" s="31"/>
      <c r="FH239" s="31"/>
      <c r="FI239" s="31"/>
      <c r="FJ239" s="31"/>
      <c r="FK239" s="31"/>
      <c r="FL239" s="31"/>
      <c r="FM239" s="31"/>
      <c r="FN239" s="31"/>
      <c r="FO239" s="31"/>
      <c r="FP239" s="31"/>
      <c r="FQ239" s="31"/>
      <c r="FR239" s="31"/>
      <c r="FS239" s="31"/>
      <c r="FT239" s="31"/>
      <c r="FU239" s="31"/>
      <c r="FV239" s="31"/>
      <c r="FW239" s="31"/>
      <c r="FX239" s="31"/>
      <c r="FY239" s="31"/>
      <c r="FZ239" s="31"/>
      <c r="GA239" s="31"/>
      <c r="GB239" s="31"/>
      <c r="GC239" s="31"/>
      <c r="GD239" s="31"/>
      <c r="GE239" s="31"/>
      <c r="GF239" s="31"/>
      <c r="GG239" s="31"/>
      <c r="GH239" s="31"/>
      <c r="GI239" s="31"/>
      <c r="GJ239" s="31"/>
      <c r="GK239" s="31"/>
      <c r="GL239" s="31"/>
      <c r="GM239" s="31"/>
      <c r="GN239" s="31"/>
      <c r="GO239" s="31"/>
      <c r="GP239" s="31"/>
      <c r="GQ239" s="31"/>
      <c r="GR239" s="31"/>
      <c r="GS239" s="31"/>
      <c r="GT239" s="31"/>
      <c r="GU239" s="31"/>
      <c r="GV239" s="31"/>
      <c r="GW239" s="31"/>
      <c r="GX239" s="31"/>
      <c r="GY239" s="31"/>
      <c r="GZ239" s="31"/>
      <c r="HA239" s="31"/>
      <c r="HB239" s="31"/>
      <c r="HC239" s="31"/>
      <c r="HD239" s="31"/>
      <c r="HE239" s="31"/>
      <c r="HF239" s="31"/>
      <c r="HG239" s="31"/>
      <c r="HH239" s="31"/>
      <c r="HI239" s="31"/>
      <c r="HJ239" s="31"/>
      <c r="HK239" s="31"/>
      <c r="HL239" s="31"/>
      <c r="HM239" s="31"/>
      <c r="HN239" s="31"/>
      <c r="HO239" s="31"/>
      <c r="HP239" s="31"/>
      <c r="HQ239" s="31"/>
      <c r="HR239" s="31"/>
      <c r="HS239" s="31"/>
      <c r="HT239" s="31"/>
      <c r="HU239" s="31"/>
      <c r="HV239" s="31"/>
      <c r="HW239" s="31"/>
      <c r="HX239" s="31"/>
      <c r="HY239" s="31"/>
      <c r="HZ239" s="31"/>
      <c r="IA239" s="31"/>
      <c r="IB239" s="31"/>
      <c r="IC239" s="31"/>
      <c r="ID239" s="31"/>
      <c r="IE239" s="31"/>
      <c r="IF239" s="31"/>
      <c r="IG239" s="31"/>
      <c r="IH239" s="31"/>
      <c r="II239" s="31"/>
      <c r="IJ239" s="31"/>
      <c r="IK239" s="31"/>
      <c r="IL239" s="31"/>
      <c r="IM239" s="31"/>
      <c r="IN239" s="31"/>
      <c r="IO239" s="31"/>
      <c r="IP239" s="31"/>
      <c r="IQ239" s="31"/>
      <c r="IR239" s="31"/>
      <c r="IS239" s="31"/>
      <c r="IT239" s="31"/>
      <c r="IU239" s="31"/>
      <c r="IV239" s="31"/>
    </row>
    <row r="240" spans="1:256" x14ac:dyDescent="0.25">
      <c r="A240" s="2"/>
      <c r="B240" s="31"/>
      <c r="C240" s="18"/>
      <c r="D240" s="31"/>
      <c r="E240" s="31"/>
      <c r="F240" s="31"/>
      <c r="G240" s="31"/>
      <c r="H240" s="31"/>
      <c r="I240" s="31"/>
      <c r="J240" s="31"/>
      <c r="K240" s="31"/>
      <c r="L240" s="31"/>
      <c r="M240" s="31"/>
      <c r="N240" s="31"/>
      <c r="O240" s="31"/>
      <c r="P240" s="31"/>
      <c r="Q240" s="31"/>
      <c r="R240" s="31"/>
      <c r="S240" s="31"/>
      <c r="T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c r="EC240" s="31"/>
      <c r="ED240" s="31"/>
      <c r="EE240" s="31"/>
      <c r="EF240" s="31"/>
      <c r="EG240" s="31"/>
      <c r="EH240" s="31"/>
      <c r="EI240" s="31"/>
      <c r="EJ240" s="31"/>
      <c r="EK240" s="31"/>
      <c r="EL240" s="31"/>
      <c r="EM240" s="31"/>
      <c r="EN240" s="31"/>
      <c r="EO240" s="31"/>
      <c r="EP240" s="31"/>
      <c r="EQ240" s="31"/>
      <c r="ER240" s="31"/>
      <c r="ES240" s="31"/>
      <c r="ET240" s="31"/>
      <c r="EU240" s="31"/>
      <c r="EV240" s="31"/>
      <c r="EW240" s="31"/>
      <c r="EX240" s="31"/>
      <c r="EY240" s="31"/>
      <c r="EZ240" s="31"/>
      <c r="FA240" s="31"/>
      <c r="FB240" s="31"/>
      <c r="FC240" s="31"/>
      <c r="FD240" s="31"/>
      <c r="FE240" s="31"/>
      <c r="FF240" s="31"/>
      <c r="FG240" s="31"/>
      <c r="FH240" s="31"/>
      <c r="FI240" s="31"/>
      <c r="FJ240" s="31"/>
      <c r="FK240" s="31"/>
      <c r="FL240" s="31"/>
      <c r="FM240" s="31"/>
      <c r="FN240" s="31"/>
      <c r="FO240" s="31"/>
      <c r="FP240" s="31"/>
      <c r="FQ240" s="31"/>
      <c r="FR240" s="31"/>
      <c r="FS240" s="31"/>
      <c r="FT240" s="31"/>
      <c r="FU240" s="31"/>
      <c r="FV240" s="31"/>
      <c r="FW240" s="31"/>
      <c r="FX240" s="31"/>
      <c r="FY240" s="31"/>
      <c r="FZ240" s="31"/>
      <c r="GA240" s="31"/>
      <c r="GB240" s="31"/>
      <c r="GC240" s="31"/>
      <c r="GD240" s="31"/>
      <c r="GE240" s="31"/>
      <c r="GF240" s="31"/>
      <c r="GG240" s="31"/>
      <c r="GH240" s="31"/>
      <c r="GI240" s="31"/>
      <c r="GJ240" s="31"/>
      <c r="GK240" s="31"/>
      <c r="GL240" s="31"/>
      <c r="GM240" s="31"/>
      <c r="GN240" s="31"/>
      <c r="GO240" s="31"/>
      <c r="GP240" s="31"/>
      <c r="GQ240" s="31"/>
      <c r="GR240" s="31"/>
      <c r="GS240" s="31"/>
      <c r="GT240" s="31"/>
      <c r="GU240" s="31"/>
      <c r="GV240" s="31"/>
      <c r="GW240" s="31"/>
      <c r="GX240" s="31"/>
      <c r="GY240" s="31"/>
      <c r="GZ240" s="31"/>
      <c r="HA240" s="31"/>
      <c r="HB240" s="31"/>
      <c r="HC240" s="31"/>
      <c r="HD240" s="31"/>
      <c r="HE240" s="31"/>
      <c r="HF240" s="31"/>
      <c r="HG240" s="31"/>
      <c r="HH240" s="31"/>
      <c r="HI240" s="31"/>
      <c r="HJ240" s="31"/>
      <c r="HK240" s="31"/>
      <c r="HL240" s="31"/>
      <c r="HM240" s="31"/>
      <c r="HN240" s="31"/>
      <c r="HO240" s="31"/>
      <c r="HP240" s="31"/>
      <c r="HQ240" s="31"/>
      <c r="HR240" s="31"/>
      <c r="HS240" s="31"/>
      <c r="HT240" s="31"/>
      <c r="HU240" s="31"/>
      <c r="HV240" s="31"/>
      <c r="HW240" s="31"/>
      <c r="HX240" s="31"/>
      <c r="HY240" s="31"/>
      <c r="HZ240" s="31"/>
      <c r="IA240" s="31"/>
      <c r="IB240" s="31"/>
      <c r="IC240" s="31"/>
      <c r="ID240" s="31"/>
      <c r="IE240" s="31"/>
      <c r="IF240" s="31"/>
      <c r="IG240" s="31"/>
      <c r="IH240" s="31"/>
      <c r="II240" s="31"/>
      <c r="IJ240" s="31"/>
      <c r="IK240" s="31"/>
      <c r="IL240" s="31"/>
      <c r="IM240" s="31"/>
      <c r="IN240" s="31"/>
      <c r="IO240" s="31"/>
      <c r="IP240" s="31"/>
      <c r="IQ240" s="31"/>
      <c r="IR240" s="31"/>
      <c r="IS240" s="31"/>
      <c r="IT240" s="31"/>
      <c r="IU240" s="31"/>
      <c r="IV240" s="31"/>
    </row>
    <row r="241" spans="1:256" x14ac:dyDescent="0.25">
      <c r="A241" s="2"/>
      <c r="B241" s="31"/>
      <c r="C241" s="18"/>
      <c r="D241" s="31"/>
      <c r="E241" s="31"/>
      <c r="F241" s="31"/>
      <c r="G241" s="31"/>
      <c r="H241" s="31"/>
      <c r="I241" s="31"/>
      <c r="J241" s="31"/>
      <c r="K241" s="31"/>
      <c r="L241" s="31"/>
      <c r="M241" s="31"/>
      <c r="N241" s="31"/>
      <c r="O241" s="31"/>
      <c r="P241" s="31"/>
      <c r="Q241" s="31"/>
      <c r="R241" s="31"/>
      <c r="S241" s="31"/>
      <c r="T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31"/>
      <c r="ED241" s="31"/>
      <c r="EE241" s="31"/>
      <c r="EF241" s="31"/>
      <c r="EG241" s="31"/>
      <c r="EH241" s="31"/>
      <c r="EI241" s="31"/>
      <c r="EJ241" s="31"/>
      <c r="EK241" s="31"/>
      <c r="EL241" s="31"/>
      <c r="EM241" s="31"/>
      <c r="EN241" s="31"/>
      <c r="EO241" s="31"/>
      <c r="EP241" s="31"/>
      <c r="EQ241" s="31"/>
      <c r="ER241" s="31"/>
      <c r="ES241" s="31"/>
      <c r="ET241" s="31"/>
      <c r="EU241" s="31"/>
      <c r="EV241" s="31"/>
      <c r="EW241" s="31"/>
      <c r="EX241" s="31"/>
      <c r="EY241" s="31"/>
      <c r="EZ241" s="31"/>
      <c r="FA241" s="31"/>
      <c r="FB241" s="31"/>
      <c r="FC241" s="31"/>
      <c r="FD241" s="31"/>
      <c r="FE241" s="31"/>
      <c r="FF241" s="31"/>
      <c r="FG241" s="31"/>
      <c r="FH241" s="31"/>
      <c r="FI241" s="31"/>
      <c r="FJ241" s="31"/>
      <c r="FK241" s="31"/>
      <c r="FL241" s="31"/>
      <c r="FM241" s="31"/>
      <c r="FN241" s="31"/>
      <c r="FO241" s="31"/>
      <c r="FP241" s="31"/>
      <c r="FQ241" s="31"/>
      <c r="FR241" s="31"/>
      <c r="FS241" s="31"/>
      <c r="FT241" s="31"/>
      <c r="FU241" s="31"/>
      <c r="FV241" s="31"/>
      <c r="FW241" s="31"/>
      <c r="FX241" s="31"/>
      <c r="FY241" s="31"/>
      <c r="FZ241" s="31"/>
      <c r="GA241" s="31"/>
      <c r="GB241" s="31"/>
      <c r="GC241" s="31"/>
      <c r="GD241" s="31"/>
      <c r="GE241" s="31"/>
      <c r="GF241" s="31"/>
      <c r="GG241" s="31"/>
      <c r="GH241" s="31"/>
      <c r="GI241" s="31"/>
      <c r="GJ241" s="31"/>
      <c r="GK241" s="31"/>
      <c r="GL241" s="31"/>
      <c r="GM241" s="31"/>
      <c r="GN241" s="31"/>
      <c r="GO241" s="31"/>
      <c r="GP241" s="31"/>
      <c r="GQ241" s="31"/>
      <c r="GR241" s="31"/>
      <c r="GS241" s="31"/>
      <c r="GT241" s="31"/>
      <c r="GU241" s="31"/>
      <c r="GV241" s="31"/>
      <c r="GW241" s="31"/>
      <c r="GX241" s="31"/>
      <c r="GY241" s="31"/>
      <c r="GZ241" s="31"/>
      <c r="HA241" s="31"/>
      <c r="HB241" s="31"/>
      <c r="HC241" s="31"/>
      <c r="HD241" s="31"/>
      <c r="HE241" s="31"/>
      <c r="HF241" s="31"/>
      <c r="HG241" s="31"/>
      <c r="HH241" s="31"/>
      <c r="HI241" s="31"/>
      <c r="HJ241" s="31"/>
      <c r="HK241" s="31"/>
      <c r="HL241" s="31"/>
      <c r="HM241" s="31"/>
      <c r="HN241" s="31"/>
      <c r="HO241" s="31"/>
      <c r="HP241" s="31"/>
      <c r="HQ241" s="31"/>
      <c r="HR241" s="31"/>
      <c r="HS241" s="31"/>
      <c r="HT241" s="31"/>
      <c r="HU241" s="31"/>
      <c r="HV241" s="31"/>
      <c r="HW241" s="31"/>
      <c r="HX241" s="31"/>
      <c r="HY241" s="31"/>
      <c r="HZ241" s="31"/>
      <c r="IA241" s="31"/>
      <c r="IB241" s="31"/>
      <c r="IC241" s="31"/>
      <c r="ID241" s="31"/>
      <c r="IE241" s="31"/>
      <c r="IF241" s="31"/>
      <c r="IG241" s="31"/>
      <c r="IH241" s="31"/>
      <c r="II241" s="31"/>
      <c r="IJ241" s="31"/>
      <c r="IK241" s="31"/>
      <c r="IL241" s="31"/>
      <c r="IM241" s="31"/>
      <c r="IN241" s="31"/>
      <c r="IO241" s="31"/>
      <c r="IP241" s="31"/>
      <c r="IQ241" s="31"/>
      <c r="IR241" s="31"/>
      <c r="IS241" s="31"/>
      <c r="IT241" s="31"/>
      <c r="IU241" s="31"/>
      <c r="IV241" s="31"/>
    </row>
    <row r="242" spans="1:256" x14ac:dyDescent="0.25">
      <c r="A242" s="2"/>
      <c r="B242" s="31"/>
      <c r="C242" s="18"/>
      <c r="D242" s="31"/>
      <c r="E242" s="31"/>
      <c r="F242" s="31"/>
      <c r="G242" s="31"/>
      <c r="H242" s="31"/>
      <c r="I242" s="31"/>
      <c r="J242" s="31"/>
      <c r="K242" s="31"/>
      <c r="L242" s="31"/>
      <c r="M242" s="31"/>
      <c r="N242" s="31"/>
      <c r="O242" s="31"/>
      <c r="P242" s="31"/>
      <c r="Q242" s="31"/>
      <c r="R242" s="31"/>
      <c r="S242" s="31"/>
      <c r="T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c r="EC242" s="31"/>
      <c r="ED242" s="31"/>
      <c r="EE242" s="31"/>
      <c r="EF242" s="31"/>
      <c r="EG242" s="31"/>
      <c r="EH242" s="31"/>
      <c r="EI242" s="31"/>
      <c r="EJ242" s="31"/>
      <c r="EK242" s="31"/>
      <c r="EL242" s="31"/>
      <c r="EM242" s="31"/>
      <c r="EN242" s="31"/>
      <c r="EO242" s="31"/>
      <c r="EP242" s="31"/>
      <c r="EQ242" s="31"/>
      <c r="ER242" s="31"/>
      <c r="ES242" s="31"/>
      <c r="ET242" s="31"/>
      <c r="EU242" s="31"/>
      <c r="EV242" s="31"/>
      <c r="EW242" s="31"/>
      <c r="EX242" s="31"/>
      <c r="EY242" s="31"/>
      <c r="EZ242" s="31"/>
      <c r="FA242" s="31"/>
      <c r="FB242" s="31"/>
      <c r="FC242" s="31"/>
      <c r="FD242" s="31"/>
      <c r="FE242" s="31"/>
      <c r="FF242" s="31"/>
      <c r="FG242" s="31"/>
      <c r="FH242" s="31"/>
      <c r="FI242" s="31"/>
      <c r="FJ242" s="31"/>
      <c r="FK242" s="31"/>
      <c r="FL242" s="31"/>
      <c r="FM242" s="31"/>
      <c r="FN242" s="31"/>
      <c r="FO242" s="31"/>
      <c r="FP242" s="31"/>
      <c r="FQ242" s="31"/>
      <c r="FR242" s="31"/>
      <c r="FS242" s="31"/>
      <c r="FT242" s="31"/>
      <c r="FU242" s="31"/>
      <c r="FV242" s="31"/>
      <c r="FW242" s="31"/>
      <c r="FX242" s="31"/>
      <c r="FY242" s="31"/>
      <c r="FZ242" s="31"/>
      <c r="GA242" s="31"/>
      <c r="GB242" s="31"/>
      <c r="GC242" s="31"/>
      <c r="GD242" s="31"/>
      <c r="GE242" s="31"/>
      <c r="GF242" s="31"/>
      <c r="GG242" s="31"/>
      <c r="GH242" s="31"/>
      <c r="GI242" s="31"/>
      <c r="GJ242" s="31"/>
      <c r="GK242" s="31"/>
      <c r="GL242" s="31"/>
      <c r="GM242" s="31"/>
      <c r="GN242" s="31"/>
      <c r="GO242" s="31"/>
      <c r="GP242" s="31"/>
      <c r="GQ242" s="31"/>
      <c r="GR242" s="31"/>
      <c r="GS242" s="31"/>
      <c r="GT242" s="31"/>
      <c r="GU242" s="31"/>
      <c r="GV242" s="31"/>
      <c r="GW242" s="31"/>
      <c r="GX242" s="31"/>
      <c r="GY242" s="31"/>
      <c r="GZ242" s="31"/>
      <c r="HA242" s="31"/>
      <c r="HB242" s="31"/>
      <c r="HC242" s="31"/>
      <c r="HD242" s="31"/>
      <c r="HE242" s="31"/>
      <c r="HF242" s="31"/>
      <c r="HG242" s="31"/>
      <c r="HH242" s="31"/>
      <c r="HI242" s="31"/>
      <c r="HJ242" s="31"/>
      <c r="HK242" s="31"/>
      <c r="HL242" s="31"/>
      <c r="HM242" s="31"/>
      <c r="HN242" s="31"/>
      <c r="HO242" s="31"/>
      <c r="HP242" s="31"/>
      <c r="HQ242" s="31"/>
      <c r="HR242" s="31"/>
      <c r="HS242" s="31"/>
      <c r="HT242" s="31"/>
      <c r="HU242" s="31"/>
      <c r="HV242" s="31"/>
      <c r="HW242" s="31"/>
      <c r="HX242" s="31"/>
      <c r="HY242" s="31"/>
      <c r="HZ242" s="31"/>
      <c r="IA242" s="31"/>
      <c r="IB242" s="31"/>
      <c r="IC242" s="31"/>
      <c r="ID242" s="31"/>
      <c r="IE242" s="31"/>
      <c r="IF242" s="31"/>
      <c r="IG242" s="31"/>
      <c r="IH242" s="31"/>
      <c r="II242" s="31"/>
      <c r="IJ242" s="31"/>
      <c r="IK242" s="31"/>
      <c r="IL242" s="31"/>
      <c r="IM242" s="31"/>
      <c r="IN242" s="31"/>
      <c r="IO242" s="31"/>
      <c r="IP242" s="31"/>
      <c r="IQ242" s="31"/>
      <c r="IR242" s="31"/>
      <c r="IS242" s="31"/>
      <c r="IT242" s="31"/>
      <c r="IU242" s="31"/>
      <c r="IV242" s="31"/>
    </row>
    <row r="243" spans="1:256" x14ac:dyDescent="0.25">
      <c r="A243" s="2"/>
      <c r="B243" s="31"/>
      <c r="C243" s="18"/>
      <c r="D243" s="31"/>
      <c r="E243" s="31"/>
      <c r="F243" s="31"/>
      <c r="G243" s="31"/>
      <c r="H243" s="31"/>
      <c r="I243" s="31"/>
      <c r="J243" s="31"/>
      <c r="K243" s="31"/>
      <c r="L243" s="31"/>
      <c r="M243" s="31"/>
      <c r="N243" s="31"/>
      <c r="O243" s="31"/>
      <c r="P243" s="31"/>
      <c r="Q243" s="31"/>
      <c r="R243" s="31"/>
      <c r="S243" s="31"/>
      <c r="T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c r="EC243" s="31"/>
      <c r="ED243" s="31"/>
      <c r="EE243" s="31"/>
      <c r="EF243" s="31"/>
      <c r="EG243" s="31"/>
      <c r="EH243" s="31"/>
      <c r="EI243" s="31"/>
      <c r="EJ243" s="31"/>
      <c r="EK243" s="31"/>
      <c r="EL243" s="31"/>
      <c r="EM243" s="31"/>
      <c r="EN243" s="31"/>
      <c r="EO243" s="31"/>
      <c r="EP243" s="31"/>
      <c r="EQ243" s="31"/>
      <c r="ER243" s="31"/>
      <c r="ES243" s="31"/>
      <c r="ET243" s="31"/>
      <c r="EU243" s="31"/>
      <c r="EV243" s="31"/>
      <c r="EW243" s="31"/>
      <c r="EX243" s="31"/>
      <c r="EY243" s="31"/>
      <c r="EZ243" s="31"/>
      <c r="FA243" s="31"/>
      <c r="FB243" s="31"/>
      <c r="FC243" s="31"/>
      <c r="FD243" s="31"/>
      <c r="FE243" s="31"/>
      <c r="FF243" s="31"/>
      <c r="FG243" s="31"/>
      <c r="FH243" s="31"/>
      <c r="FI243" s="31"/>
      <c r="FJ243" s="31"/>
      <c r="FK243" s="31"/>
      <c r="FL243" s="31"/>
      <c r="FM243" s="31"/>
      <c r="FN243" s="31"/>
      <c r="FO243" s="31"/>
      <c r="FP243" s="31"/>
      <c r="FQ243" s="31"/>
      <c r="FR243" s="31"/>
      <c r="FS243" s="31"/>
      <c r="FT243" s="31"/>
      <c r="FU243" s="31"/>
      <c r="FV243" s="31"/>
      <c r="FW243" s="31"/>
      <c r="FX243" s="31"/>
      <c r="FY243" s="31"/>
      <c r="FZ243" s="31"/>
      <c r="GA243" s="31"/>
      <c r="GB243" s="31"/>
      <c r="GC243" s="31"/>
      <c r="GD243" s="31"/>
      <c r="GE243" s="31"/>
      <c r="GF243" s="31"/>
      <c r="GG243" s="31"/>
      <c r="GH243" s="31"/>
      <c r="GI243" s="31"/>
      <c r="GJ243" s="31"/>
      <c r="GK243" s="31"/>
      <c r="GL243" s="31"/>
      <c r="GM243" s="31"/>
      <c r="GN243" s="31"/>
      <c r="GO243" s="31"/>
      <c r="GP243" s="31"/>
      <c r="GQ243" s="31"/>
      <c r="GR243" s="31"/>
      <c r="GS243" s="31"/>
      <c r="GT243" s="31"/>
      <c r="GU243" s="31"/>
      <c r="GV243" s="31"/>
      <c r="GW243" s="31"/>
      <c r="GX243" s="31"/>
      <c r="GY243" s="31"/>
      <c r="GZ243" s="31"/>
      <c r="HA243" s="31"/>
      <c r="HB243" s="31"/>
      <c r="HC243" s="31"/>
      <c r="HD243" s="31"/>
      <c r="HE243" s="31"/>
      <c r="HF243" s="31"/>
      <c r="HG243" s="31"/>
      <c r="HH243" s="31"/>
      <c r="HI243" s="31"/>
      <c r="HJ243" s="31"/>
      <c r="HK243" s="31"/>
      <c r="HL243" s="31"/>
      <c r="HM243" s="31"/>
      <c r="HN243" s="31"/>
      <c r="HO243" s="31"/>
      <c r="HP243" s="31"/>
      <c r="HQ243" s="31"/>
      <c r="HR243" s="31"/>
      <c r="HS243" s="31"/>
      <c r="HT243" s="31"/>
      <c r="HU243" s="31"/>
      <c r="HV243" s="31"/>
      <c r="HW243" s="31"/>
      <c r="HX243" s="31"/>
      <c r="HY243" s="31"/>
      <c r="HZ243" s="31"/>
      <c r="IA243" s="31"/>
      <c r="IB243" s="31"/>
      <c r="IC243" s="31"/>
      <c r="ID243" s="31"/>
      <c r="IE243" s="31"/>
      <c r="IF243" s="31"/>
      <c r="IG243" s="31"/>
      <c r="IH243" s="31"/>
      <c r="II243" s="31"/>
      <c r="IJ243" s="31"/>
      <c r="IK243" s="31"/>
      <c r="IL243" s="31"/>
      <c r="IM243" s="31"/>
      <c r="IN243" s="31"/>
      <c r="IO243" s="31"/>
      <c r="IP243" s="31"/>
      <c r="IQ243" s="31"/>
      <c r="IR243" s="31"/>
      <c r="IS243" s="31"/>
      <c r="IT243" s="31"/>
      <c r="IU243" s="31"/>
      <c r="IV243" s="31"/>
    </row>
    <row r="244" spans="1:256" x14ac:dyDescent="0.25">
      <c r="A244" s="2"/>
      <c r="B244" s="31"/>
      <c r="C244" s="18"/>
      <c r="D244" s="31"/>
      <c r="E244" s="31"/>
      <c r="F244" s="31"/>
      <c r="G244" s="31"/>
      <c r="H244" s="31"/>
      <c r="I244" s="31"/>
      <c r="J244" s="31"/>
      <c r="K244" s="31"/>
      <c r="L244" s="31"/>
      <c r="M244" s="31"/>
      <c r="N244" s="31"/>
      <c r="O244" s="31"/>
      <c r="P244" s="31"/>
      <c r="Q244" s="31"/>
      <c r="R244" s="31"/>
      <c r="S244" s="31"/>
      <c r="T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c r="EC244" s="31"/>
      <c r="ED244" s="31"/>
      <c r="EE244" s="31"/>
      <c r="EF244" s="31"/>
      <c r="EG244" s="31"/>
      <c r="EH244" s="31"/>
      <c r="EI244" s="31"/>
      <c r="EJ244" s="31"/>
      <c r="EK244" s="31"/>
      <c r="EL244" s="31"/>
      <c r="EM244" s="31"/>
      <c r="EN244" s="31"/>
      <c r="EO244" s="31"/>
      <c r="EP244" s="31"/>
      <c r="EQ244" s="31"/>
      <c r="ER244" s="31"/>
      <c r="ES244" s="31"/>
      <c r="ET244" s="31"/>
      <c r="EU244" s="31"/>
      <c r="EV244" s="31"/>
      <c r="EW244" s="31"/>
      <c r="EX244" s="31"/>
      <c r="EY244" s="31"/>
      <c r="EZ244" s="31"/>
      <c r="FA244" s="31"/>
      <c r="FB244" s="31"/>
      <c r="FC244" s="31"/>
      <c r="FD244" s="31"/>
      <c r="FE244" s="31"/>
      <c r="FF244" s="31"/>
      <c r="FG244" s="31"/>
      <c r="FH244" s="31"/>
      <c r="FI244" s="31"/>
      <c r="FJ244" s="31"/>
      <c r="FK244" s="31"/>
      <c r="FL244" s="31"/>
      <c r="FM244" s="31"/>
      <c r="FN244" s="31"/>
      <c r="FO244" s="31"/>
      <c r="FP244" s="31"/>
      <c r="FQ244" s="31"/>
      <c r="FR244" s="31"/>
      <c r="FS244" s="31"/>
      <c r="FT244" s="31"/>
      <c r="FU244" s="31"/>
      <c r="FV244" s="31"/>
      <c r="FW244" s="31"/>
      <c r="FX244" s="31"/>
      <c r="FY244" s="31"/>
      <c r="FZ244" s="31"/>
      <c r="GA244" s="31"/>
      <c r="GB244" s="31"/>
      <c r="GC244" s="31"/>
      <c r="GD244" s="31"/>
      <c r="GE244" s="31"/>
      <c r="GF244" s="31"/>
      <c r="GG244" s="31"/>
      <c r="GH244" s="31"/>
      <c r="GI244" s="31"/>
      <c r="GJ244" s="31"/>
      <c r="GK244" s="31"/>
      <c r="GL244" s="31"/>
      <c r="GM244" s="31"/>
      <c r="GN244" s="31"/>
      <c r="GO244" s="31"/>
      <c r="GP244" s="31"/>
      <c r="GQ244" s="31"/>
      <c r="GR244" s="31"/>
      <c r="GS244" s="31"/>
      <c r="GT244" s="31"/>
      <c r="GU244" s="31"/>
      <c r="GV244" s="31"/>
      <c r="GW244" s="31"/>
      <c r="GX244" s="31"/>
      <c r="GY244" s="31"/>
      <c r="GZ244" s="31"/>
      <c r="HA244" s="31"/>
      <c r="HB244" s="31"/>
      <c r="HC244" s="31"/>
      <c r="HD244" s="31"/>
      <c r="HE244" s="31"/>
      <c r="HF244" s="31"/>
      <c r="HG244" s="31"/>
      <c r="HH244" s="31"/>
      <c r="HI244" s="31"/>
      <c r="HJ244" s="31"/>
      <c r="HK244" s="31"/>
      <c r="HL244" s="31"/>
      <c r="HM244" s="31"/>
      <c r="HN244" s="31"/>
      <c r="HO244" s="31"/>
      <c r="HP244" s="31"/>
      <c r="HQ244" s="31"/>
      <c r="HR244" s="31"/>
      <c r="HS244" s="31"/>
      <c r="HT244" s="31"/>
      <c r="HU244" s="31"/>
      <c r="HV244" s="31"/>
      <c r="HW244" s="31"/>
      <c r="HX244" s="31"/>
      <c r="HY244" s="31"/>
      <c r="HZ244" s="31"/>
      <c r="IA244" s="31"/>
      <c r="IB244" s="31"/>
      <c r="IC244" s="31"/>
      <c r="ID244" s="31"/>
      <c r="IE244" s="31"/>
      <c r="IF244" s="31"/>
      <c r="IG244" s="31"/>
      <c r="IH244" s="31"/>
      <c r="II244" s="31"/>
      <c r="IJ244" s="31"/>
      <c r="IK244" s="31"/>
      <c r="IL244" s="31"/>
      <c r="IM244" s="31"/>
      <c r="IN244" s="31"/>
      <c r="IO244" s="31"/>
      <c r="IP244" s="31"/>
      <c r="IQ244" s="31"/>
      <c r="IR244" s="31"/>
      <c r="IS244" s="31"/>
      <c r="IT244" s="31"/>
      <c r="IU244" s="31"/>
      <c r="IV244" s="31"/>
    </row>
    <row r="245" spans="1:256" x14ac:dyDescent="0.25">
      <c r="A245" s="2"/>
      <c r="B245" s="31"/>
      <c r="C245" s="18"/>
      <c r="D245" s="31"/>
      <c r="E245" s="31"/>
      <c r="F245" s="31"/>
      <c r="G245" s="31"/>
      <c r="H245" s="31"/>
      <c r="I245" s="31"/>
      <c r="J245" s="31"/>
      <c r="K245" s="31"/>
      <c r="L245" s="31"/>
      <c r="M245" s="31"/>
      <c r="N245" s="31"/>
      <c r="O245" s="31"/>
      <c r="P245" s="31"/>
      <c r="Q245" s="31"/>
      <c r="R245" s="31"/>
      <c r="S245" s="31"/>
      <c r="T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c r="EC245" s="31"/>
      <c r="ED245" s="31"/>
      <c r="EE245" s="31"/>
      <c r="EF245" s="31"/>
      <c r="EG245" s="31"/>
      <c r="EH245" s="31"/>
      <c r="EI245" s="31"/>
      <c r="EJ245" s="31"/>
      <c r="EK245" s="31"/>
      <c r="EL245" s="31"/>
      <c r="EM245" s="31"/>
      <c r="EN245" s="31"/>
      <c r="EO245" s="31"/>
      <c r="EP245" s="31"/>
      <c r="EQ245" s="31"/>
      <c r="ER245" s="31"/>
      <c r="ES245" s="31"/>
      <c r="ET245" s="31"/>
      <c r="EU245" s="31"/>
      <c r="EV245" s="31"/>
      <c r="EW245" s="31"/>
      <c r="EX245" s="31"/>
      <c r="EY245" s="31"/>
      <c r="EZ245" s="31"/>
      <c r="FA245" s="31"/>
      <c r="FB245" s="31"/>
      <c r="FC245" s="31"/>
      <c r="FD245" s="31"/>
      <c r="FE245" s="31"/>
      <c r="FF245" s="31"/>
      <c r="FG245" s="31"/>
      <c r="FH245" s="31"/>
      <c r="FI245" s="31"/>
      <c r="FJ245" s="31"/>
      <c r="FK245" s="31"/>
      <c r="FL245" s="31"/>
      <c r="FM245" s="31"/>
      <c r="FN245" s="31"/>
      <c r="FO245" s="31"/>
      <c r="FP245" s="31"/>
      <c r="FQ245" s="31"/>
      <c r="FR245" s="31"/>
      <c r="FS245" s="31"/>
      <c r="FT245" s="31"/>
      <c r="FU245" s="31"/>
      <c r="FV245" s="31"/>
      <c r="FW245" s="31"/>
      <c r="FX245" s="31"/>
      <c r="FY245" s="31"/>
      <c r="FZ245" s="31"/>
      <c r="GA245" s="31"/>
      <c r="GB245" s="31"/>
      <c r="GC245" s="31"/>
      <c r="GD245" s="31"/>
      <c r="GE245" s="31"/>
      <c r="GF245" s="31"/>
      <c r="GG245" s="31"/>
      <c r="GH245" s="31"/>
      <c r="GI245" s="31"/>
      <c r="GJ245" s="31"/>
      <c r="GK245" s="31"/>
      <c r="GL245" s="31"/>
      <c r="GM245" s="31"/>
      <c r="GN245" s="31"/>
      <c r="GO245" s="31"/>
      <c r="GP245" s="31"/>
      <c r="GQ245" s="31"/>
      <c r="GR245" s="31"/>
      <c r="GS245" s="31"/>
      <c r="GT245" s="31"/>
      <c r="GU245" s="31"/>
      <c r="GV245" s="31"/>
      <c r="GW245" s="31"/>
      <c r="GX245" s="31"/>
      <c r="GY245" s="31"/>
      <c r="GZ245" s="31"/>
      <c r="HA245" s="31"/>
      <c r="HB245" s="31"/>
      <c r="HC245" s="31"/>
      <c r="HD245" s="31"/>
      <c r="HE245" s="31"/>
      <c r="HF245" s="31"/>
      <c r="HG245" s="31"/>
      <c r="HH245" s="31"/>
      <c r="HI245" s="31"/>
      <c r="HJ245" s="31"/>
      <c r="HK245" s="31"/>
      <c r="HL245" s="31"/>
      <c r="HM245" s="31"/>
      <c r="HN245" s="31"/>
      <c r="HO245" s="31"/>
      <c r="HP245" s="31"/>
      <c r="HQ245" s="31"/>
      <c r="HR245" s="31"/>
      <c r="HS245" s="31"/>
      <c r="HT245" s="31"/>
      <c r="HU245" s="31"/>
      <c r="HV245" s="31"/>
      <c r="HW245" s="31"/>
      <c r="HX245" s="31"/>
      <c r="HY245" s="31"/>
      <c r="HZ245" s="31"/>
      <c r="IA245" s="31"/>
      <c r="IB245" s="31"/>
      <c r="IC245" s="31"/>
      <c r="ID245" s="31"/>
      <c r="IE245" s="31"/>
      <c r="IF245" s="31"/>
      <c r="IG245" s="31"/>
      <c r="IH245" s="31"/>
      <c r="II245" s="31"/>
      <c r="IJ245" s="31"/>
      <c r="IK245" s="31"/>
      <c r="IL245" s="31"/>
      <c r="IM245" s="31"/>
      <c r="IN245" s="31"/>
      <c r="IO245" s="31"/>
      <c r="IP245" s="31"/>
      <c r="IQ245" s="31"/>
      <c r="IR245" s="31"/>
      <c r="IS245" s="31"/>
      <c r="IT245" s="31"/>
      <c r="IU245" s="31"/>
      <c r="IV245" s="31"/>
    </row>
    <row r="246" spans="1:256" x14ac:dyDescent="0.25">
      <c r="A246" s="2"/>
      <c r="B246" s="31"/>
      <c r="C246" s="18"/>
      <c r="D246" s="31"/>
      <c r="E246" s="31"/>
      <c r="F246" s="31"/>
      <c r="G246" s="31"/>
      <c r="H246" s="31"/>
      <c r="I246" s="31"/>
      <c r="J246" s="31"/>
      <c r="K246" s="31"/>
      <c r="L246" s="31"/>
      <c r="M246" s="31"/>
      <c r="N246" s="31"/>
      <c r="O246" s="31"/>
      <c r="P246" s="31"/>
      <c r="Q246" s="31"/>
      <c r="R246" s="31"/>
      <c r="S246" s="31"/>
      <c r="T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c r="EC246" s="31"/>
      <c r="ED246" s="31"/>
      <c r="EE246" s="31"/>
      <c r="EF246" s="31"/>
      <c r="EG246" s="31"/>
      <c r="EH246" s="31"/>
      <c r="EI246" s="31"/>
      <c r="EJ246" s="31"/>
      <c r="EK246" s="31"/>
      <c r="EL246" s="31"/>
      <c r="EM246" s="31"/>
      <c r="EN246" s="31"/>
      <c r="EO246" s="31"/>
      <c r="EP246" s="31"/>
      <c r="EQ246" s="31"/>
      <c r="ER246" s="31"/>
      <c r="ES246" s="31"/>
      <c r="ET246" s="31"/>
      <c r="EU246" s="31"/>
      <c r="EV246" s="31"/>
      <c r="EW246" s="31"/>
      <c r="EX246" s="31"/>
      <c r="EY246" s="31"/>
      <c r="EZ246" s="31"/>
      <c r="FA246" s="31"/>
      <c r="FB246" s="31"/>
      <c r="FC246" s="31"/>
      <c r="FD246" s="31"/>
      <c r="FE246" s="31"/>
      <c r="FF246" s="31"/>
      <c r="FG246" s="31"/>
      <c r="FH246" s="31"/>
      <c r="FI246" s="31"/>
      <c r="FJ246" s="31"/>
      <c r="FK246" s="31"/>
      <c r="FL246" s="31"/>
      <c r="FM246" s="31"/>
      <c r="FN246" s="31"/>
      <c r="FO246" s="31"/>
      <c r="FP246" s="31"/>
      <c r="FQ246" s="31"/>
      <c r="FR246" s="31"/>
      <c r="FS246" s="31"/>
      <c r="FT246" s="31"/>
      <c r="FU246" s="31"/>
      <c r="FV246" s="31"/>
      <c r="FW246" s="31"/>
      <c r="FX246" s="31"/>
      <c r="FY246" s="31"/>
      <c r="FZ246" s="31"/>
      <c r="GA246" s="31"/>
      <c r="GB246" s="31"/>
      <c r="GC246" s="31"/>
      <c r="GD246" s="31"/>
      <c r="GE246" s="31"/>
      <c r="GF246" s="31"/>
      <c r="GG246" s="31"/>
      <c r="GH246" s="31"/>
      <c r="GI246" s="31"/>
      <c r="GJ246" s="31"/>
      <c r="GK246" s="31"/>
      <c r="GL246" s="31"/>
      <c r="GM246" s="31"/>
      <c r="GN246" s="31"/>
      <c r="GO246" s="31"/>
      <c r="GP246" s="31"/>
      <c r="GQ246" s="31"/>
      <c r="GR246" s="31"/>
      <c r="GS246" s="31"/>
      <c r="GT246" s="31"/>
      <c r="GU246" s="31"/>
      <c r="GV246" s="31"/>
      <c r="GW246" s="31"/>
      <c r="GX246" s="31"/>
      <c r="GY246" s="31"/>
      <c r="GZ246" s="31"/>
      <c r="HA246" s="31"/>
      <c r="HB246" s="31"/>
      <c r="HC246" s="31"/>
      <c r="HD246" s="31"/>
      <c r="HE246" s="31"/>
      <c r="HF246" s="31"/>
      <c r="HG246" s="31"/>
      <c r="HH246" s="31"/>
      <c r="HI246" s="31"/>
      <c r="HJ246" s="31"/>
      <c r="HK246" s="31"/>
      <c r="HL246" s="31"/>
      <c r="HM246" s="31"/>
      <c r="HN246" s="31"/>
      <c r="HO246" s="31"/>
      <c r="HP246" s="31"/>
      <c r="HQ246" s="31"/>
      <c r="HR246" s="31"/>
      <c r="HS246" s="31"/>
      <c r="HT246" s="31"/>
      <c r="HU246" s="31"/>
      <c r="HV246" s="31"/>
      <c r="HW246" s="31"/>
      <c r="HX246" s="31"/>
      <c r="HY246" s="31"/>
      <c r="HZ246" s="31"/>
      <c r="IA246" s="31"/>
      <c r="IB246" s="31"/>
      <c r="IC246" s="31"/>
      <c r="ID246" s="31"/>
      <c r="IE246" s="31"/>
      <c r="IF246" s="31"/>
      <c r="IG246" s="31"/>
      <c r="IH246" s="31"/>
      <c r="II246" s="31"/>
      <c r="IJ246" s="31"/>
      <c r="IK246" s="31"/>
      <c r="IL246" s="31"/>
      <c r="IM246" s="31"/>
      <c r="IN246" s="31"/>
      <c r="IO246" s="31"/>
      <c r="IP246" s="31"/>
      <c r="IQ246" s="31"/>
      <c r="IR246" s="31"/>
      <c r="IS246" s="31"/>
      <c r="IT246" s="31"/>
      <c r="IU246" s="31"/>
      <c r="IV246" s="31"/>
    </row>
    <row r="247" spans="1:256" x14ac:dyDescent="0.25">
      <c r="A247" s="2"/>
      <c r="B247" s="31"/>
      <c r="C247" s="18"/>
      <c r="D247" s="31"/>
      <c r="E247" s="31"/>
      <c r="F247" s="31"/>
      <c r="G247" s="31"/>
      <c r="H247" s="31"/>
      <c r="I247" s="31"/>
      <c r="J247" s="31"/>
      <c r="K247" s="31"/>
      <c r="L247" s="31"/>
      <c r="M247" s="31"/>
      <c r="N247" s="31"/>
      <c r="O247" s="31"/>
      <c r="P247" s="31"/>
      <c r="Q247" s="31"/>
      <c r="R247" s="31"/>
      <c r="S247" s="31"/>
      <c r="T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c r="CO247" s="31"/>
      <c r="CP247" s="31"/>
      <c r="CQ247" s="31"/>
      <c r="CR247" s="31"/>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c r="DP247" s="31"/>
      <c r="DQ247" s="31"/>
      <c r="DR247" s="31"/>
      <c r="DS247" s="31"/>
      <c r="DT247" s="31"/>
      <c r="DU247" s="31"/>
      <c r="DV247" s="31"/>
      <c r="DW247" s="31"/>
      <c r="DX247" s="31"/>
      <c r="DY247" s="31"/>
      <c r="DZ247" s="31"/>
      <c r="EA247" s="31"/>
      <c r="EB247" s="31"/>
      <c r="EC247" s="31"/>
      <c r="ED247" s="31"/>
      <c r="EE247" s="31"/>
      <c r="EF247" s="31"/>
      <c r="EG247" s="31"/>
      <c r="EH247" s="31"/>
      <c r="EI247" s="31"/>
      <c r="EJ247" s="31"/>
      <c r="EK247" s="31"/>
      <c r="EL247" s="31"/>
      <c r="EM247" s="31"/>
      <c r="EN247" s="31"/>
      <c r="EO247" s="31"/>
      <c r="EP247" s="31"/>
      <c r="EQ247" s="31"/>
      <c r="ER247" s="31"/>
      <c r="ES247" s="31"/>
      <c r="ET247" s="31"/>
      <c r="EU247" s="31"/>
      <c r="EV247" s="31"/>
      <c r="EW247" s="31"/>
      <c r="EX247" s="31"/>
      <c r="EY247" s="31"/>
      <c r="EZ247" s="31"/>
      <c r="FA247" s="31"/>
      <c r="FB247" s="31"/>
      <c r="FC247" s="31"/>
      <c r="FD247" s="31"/>
      <c r="FE247" s="31"/>
      <c r="FF247" s="31"/>
      <c r="FG247" s="31"/>
      <c r="FH247" s="31"/>
      <c r="FI247" s="31"/>
      <c r="FJ247" s="31"/>
      <c r="FK247" s="31"/>
      <c r="FL247" s="31"/>
      <c r="FM247" s="31"/>
      <c r="FN247" s="31"/>
      <c r="FO247" s="31"/>
      <c r="FP247" s="31"/>
      <c r="FQ247" s="31"/>
      <c r="FR247" s="31"/>
      <c r="FS247" s="31"/>
      <c r="FT247" s="31"/>
      <c r="FU247" s="31"/>
      <c r="FV247" s="31"/>
      <c r="FW247" s="31"/>
      <c r="FX247" s="31"/>
      <c r="FY247" s="31"/>
      <c r="FZ247" s="31"/>
      <c r="GA247" s="31"/>
      <c r="GB247" s="31"/>
      <c r="GC247" s="31"/>
      <c r="GD247" s="31"/>
      <c r="GE247" s="31"/>
      <c r="GF247" s="31"/>
      <c r="GG247" s="31"/>
      <c r="GH247" s="31"/>
      <c r="GI247" s="31"/>
      <c r="GJ247" s="31"/>
      <c r="GK247" s="31"/>
      <c r="GL247" s="31"/>
      <c r="GM247" s="31"/>
      <c r="GN247" s="31"/>
      <c r="GO247" s="31"/>
      <c r="GP247" s="31"/>
      <c r="GQ247" s="31"/>
      <c r="GR247" s="31"/>
      <c r="GS247" s="31"/>
      <c r="GT247" s="31"/>
      <c r="GU247" s="31"/>
      <c r="GV247" s="31"/>
      <c r="GW247" s="31"/>
      <c r="GX247" s="31"/>
      <c r="GY247" s="31"/>
      <c r="GZ247" s="31"/>
      <c r="HA247" s="31"/>
      <c r="HB247" s="31"/>
      <c r="HC247" s="31"/>
      <c r="HD247" s="31"/>
      <c r="HE247" s="31"/>
      <c r="HF247" s="31"/>
      <c r="HG247" s="31"/>
      <c r="HH247" s="31"/>
      <c r="HI247" s="31"/>
      <c r="HJ247" s="31"/>
      <c r="HK247" s="31"/>
      <c r="HL247" s="31"/>
      <c r="HM247" s="31"/>
      <c r="HN247" s="31"/>
      <c r="HO247" s="31"/>
      <c r="HP247" s="31"/>
      <c r="HQ247" s="31"/>
      <c r="HR247" s="31"/>
      <c r="HS247" s="31"/>
      <c r="HT247" s="31"/>
      <c r="HU247" s="31"/>
      <c r="HV247" s="31"/>
      <c r="HW247" s="31"/>
      <c r="HX247" s="31"/>
      <c r="HY247" s="31"/>
      <c r="HZ247" s="31"/>
      <c r="IA247" s="31"/>
      <c r="IB247" s="31"/>
      <c r="IC247" s="31"/>
      <c r="ID247" s="31"/>
      <c r="IE247" s="31"/>
      <c r="IF247" s="31"/>
      <c r="IG247" s="31"/>
      <c r="IH247" s="31"/>
      <c r="II247" s="31"/>
      <c r="IJ247" s="31"/>
      <c r="IK247" s="31"/>
      <c r="IL247" s="31"/>
      <c r="IM247" s="31"/>
      <c r="IN247" s="31"/>
      <c r="IO247" s="31"/>
      <c r="IP247" s="31"/>
      <c r="IQ247" s="31"/>
      <c r="IR247" s="31"/>
      <c r="IS247" s="31"/>
      <c r="IT247" s="31"/>
      <c r="IU247" s="31"/>
      <c r="IV247" s="31"/>
    </row>
    <row r="248" spans="1:256" x14ac:dyDescent="0.25">
      <c r="A248" s="2"/>
      <c r="B248" s="31"/>
      <c r="C248" s="18"/>
      <c r="D248" s="31"/>
      <c r="E248" s="31"/>
      <c r="F248" s="31"/>
      <c r="G248" s="31"/>
      <c r="H248" s="31"/>
      <c r="I248" s="31"/>
      <c r="J248" s="31"/>
      <c r="K248" s="31"/>
      <c r="L248" s="31"/>
      <c r="M248" s="31"/>
      <c r="N248" s="31"/>
      <c r="O248" s="31"/>
      <c r="P248" s="31"/>
      <c r="Q248" s="31"/>
      <c r="R248" s="31"/>
      <c r="S248" s="31"/>
      <c r="T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c r="DP248" s="31"/>
      <c r="DQ248" s="31"/>
      <c r="DR248" s="31"/>
      <c r="DS248" s="31"/>
      <c r="DT248" s="31"/>
      <c r="DU248" s="31"/>
      <c r="DV248" s="31"/>
      <c r="DW248" s="31"/>
      <c r="DX248" s="31"/>
      <c r="DY248" s="31"/>
      <c r="DZ248" s="31"/>
      <c r="EA248" s="31"/>
      <c r="EB248" s="31"/>
      <c r="EC248" s="31"/>
      <c r="ED248" s="31"/>
      <c r="EE248" s="31"/>
      <c r="EF248" s="31"/>
      <c r="EG248" s="31"/>
      <c r="EH248" s="31"/>
      <c r="EI248" s="31"/>
      <c r="EJ248" s="31"/>
      <c r="EK248" s="31"/>
      <c r="EL248" s="31"/>
      <c r="EM248" s="31"/>
      <c r="EN248" s="31"/>
      <c r="EO248" s="31"/>
      <c r="EP248" s="31"/>
      <c r="EQ248" s="31"/>
      <c r="ER248" s="31"/>
      <c r="ES248" s="31"/>
      <c r="ET248" s="31"/>
      <c r="EU248" s="31"/>
      <c r="EV248" s="31"/>
      <c r="EW248" s="31"/>
      <c r="EX248" s="31"/>
      <c r="EY248" s="31"/>
      <c r="EZ248" s="31"/>
      <c r="FA248" s="31"/>
      <c r="FB248" s="31"/>
      <c r="FC248" s="31"/>
      <c r="FD248" s="31"/>
      <c r="FE248" s="31"/>
      <c r="FF248" s="31"/>
      <c r="FG248" s="31"/>
      <c r="FH248" s="31"/>
      <c r="FI248" s="31"/>
      <c r="FJ248" s="31"/>
      <c r="FK248" s="31"/>
      <c r="FL248" s="31"/>
      <c r="FM248" s="31"/>
      <c r="FN248" s="31"/>
      <c r="FO248" s="31"/>
      <c r="FP248" s="31"/>
      <c r="FQ248" s="31"/>
      <c r="FR248" s="31"/>
      <c r="FS248" s="31"/>
      <c r="FT248" s="31"/>
      <c r="FU248" s="31"/>
      <c r="FV248" s="31"/>
      <c r="FW248" s="31"/>
      <c r="FX248" s="31"/>
      <c r="FY248" s="31"/>
      <c r="FZ248" s="31"/>
      <c r="GA248" s="31"/>
      <c r="GB248" s="31"/>
      <c r="GC248" s="31"/>
      <c r="GD248" s="31"/>
      <c r="GE248" s="31"/>
      <c r="GF248" s="31"/>
      <c r="GG248" s="31"/>
      <c r="GH248" s="31"/>
      <c r="GI248" s="31"/>
      <c r="GJ248" s="31"/>
      <c r="GK248" s="31"/>
      <c r="GL248" s="31"/>
      <c r="GM248" s="31"/>
      <c r="GN248" s="31"/>
      <c r="GO248" s="31"/>
      <c r="GP248" s="31"/>
      <c r="GQ248" s="31"/>
      <c r="GR248" s="31"/>
      <c r="GS248" s="31"/>
      <c r="GT248" s="31"/>
      <c r="GU248" s="31"/>
      <c r="GV248" s="31"/>
      <c r="GW248" s="31"/>
      <c r="GX248" s="31"/>
      <c r="GY248" s="31"/>
      <c r="GZ248" s="31"/>
      <c r="HA248" s="31"/>
      <c r="HB248" s="31"/>
      <c r="HC248" s="31"/>
      <c r="HD248" s="31"/>
      <c r="HE248" s="31"/>
      <c r="HF248" s="31"/>
      <c r="HG248" s="31"/>
      <c r="HH248" s="31"/>
      <c r="HI248" s="31"/>
      <c r="HJ248" s="31"/>
      <c r="HK248" s="31"/>
      <c r="HL248" s="31"/>
      <c r="HM248" s="31"/>
      <c r="HN248" s="31"/>
      <c r="HO248" s="31"/>
      <c r="HP248" s="31"/>
      <c r="HQ248" s="31"/>
      <c r="HR248" s="31"/>
      <c r="HS248" s="31"/>
      <c r="HT248" s="31"/>
      <c r="HU248" s="31"/>
      <c r="HV248" s="31"/>
      <c r="HW248" s="31"/>
      <c r="HX248" s="31"/>
      <c r="HY248" s="31"/>
      <c r="HZ248" s="31"/>
      <c r="IA248" s="31"/>
      <c r="IB248" s="31"/>
      <c r="IC248" s="31"/>
      <c r="ID248" s="31"/>
      <c r="IE248" s="31"/>
      <c r="IF248" s="31"/>
      <c r="IG248" s="31"/>
      <c r="IH248" s="31"/>
      <c r="II248" s="31"/>
      <c r="IJ248" s="31"/>
      <c r="IK248" s="31"/>
      <c r="IL248" s="31"/>
      <c r="IM248" s="31"/>
      <c r="IN248" s="31"/>
      <c r="IO248" s="31"/>
      <c r="IP248" s="31"/>
      <c r="IQ248" s="31"/>
      <c r="IR248" s="31"/>
      <c r="IS248" s="31"/>
      <c r="IT248" s="31"/>
      <c r="IU248" s="31"/>
      <c r="IV248" s="31"/>
    </row>
    <row r="249" spans="1:256" x14ac:dyDescent="0.25">
      <c r="A249" s="2"/>
      <c r="B249" s="31"/>
      <c r="C249" s="18"/>
      <c r="D249" s="31"/>
      <c r="E249" s="31"/>
      <c r="F249" s="31"/>
      <c r="G249" s="31"/>
      <c r="H249" s="31"/>
      <c r="I249" s="31"/>
      <c r="J249" s="31"/>
      <c r="K249" s="31"/>
      <c r="L249" s="31"/>
      <c r="M249" s="31"/>
      <c r="N249" s="31"/>
      <c r="O249" s="31"/>
      <c r="P249" s="31"/>
      <c r="Q249" s="31"/>
      <c r="R249" s="31"/>
      <c r="S249" s="31"/>
      <c r="T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c r="CO249" s="31"/>
      <c r="CP249" s="31"/>
      <c r="CQ249" s="31"/>
      <c r="CR249" s="31"/>
      <c r="CS249" s="31"/>
      <c r="CT249" s="31"/>
      <c r="CU249" s="31"/>
      <c r="CV249" s="31"/>
      <c r="CW249" s="31"/>
      <c r="CX249" s="31"/>
      <c r="CY249" s="31"/>
      <c r="CZ249" s="31"/>
      <c r="DA249" s="31"/>
      <c r="DB249" s="31"/>
      <c r="DC249" s="31"/>
      <c r="DD249" s="31"/>
      <c r="DE249" s="31"/>
      <c r="DF249" s="31"/>
      <c r="DG249" s="31"/>
      <c r="DH249" s="31"/>
      <c r="DI249" s="31"/>
      <c r="DJ249" s="31"/>
      <c r="DK249" s="31"/>
      <c r="DL249" s="31"/>
      <c r="DM249" s="31"/>
      <c r="DN249" s="31"/>
      <c r="DO249" s="31"/>
      <c r="DP249" s="31"/>
      <c r="DQ249" s="31"/>
      <c r="DR249" s="31"/>
      <c r="DS249" s="31"/>
      <c r="DT249" s="31"/>
      <c r="DU249" s="31"/>
      <c r="DV249" s="31"/>
      <c r="DW249" s="31"/>
      <c r="DX249" s="31"/>
      <c r="DY249" s="31"/>
      <c r="DZ249" s="31"/>
      <c r="EA249" s="31"/>
      <c r="EB249" s="31"/>
      <c r="EC249" s="31"/>
      <c r="ED249" s="31"/>
      <c r="EE249" s="31"/>
      <c r="EF249" s="31"/>
      <c r="EG249" s="31"/>
      <c r="EH249" s="31"/>
      <c r="EI249" s="31"/>
      <c r="EJ249" s="31"/>
      <c r="EK249" s="31"/>
      <c r="EL249" s="31"/>
      <c r="EM249" s="31"/>
      <c r="EN249" s="31"/>
      <c r="EO249" s="31"/>
      <c r="EP249" s="31"/>
      <c r="EQ249" s="31"/>
      <c r="ER249" s="31"/>
      <c r="ES249" s="31"/>
      <c r="ET249" s="31"/>
      <c r="EU249" s="31"/>
      <c r="EV249" s="31"/>
      <c r="EW249" s="31"/>
      <c r="EX249" s="31"/>
      <c r="EY249" s="31"/>
      <c r="EZ249" s="31"/>
      <c r="FA249" s="31"/>
      <c r="FB249" s="31"/>
      <c r="FC249" s="31"/>
      <c r="FD249" s="31"/>
      <c r="FE249" s="31"/>
      <c r="FF249" s="31"/>
      <c r="FG249" s="31"/>
      <c r="FH249" s="31"/>
      <c r="FI249" s="31"/>
      <c r="FJ249" s="31"/>
      <c r="FK249" s="31"/>
      <c r="FL249" s="31"/>
      <c r="FM249" s="31"/>
      <c r="FN249" s="31"/>
      <c r="FO249" s="31"/>
      <c r="FP249" s="31"/>
      <c r="FQ249" s="31"/>
      <c r="FR249" s="31"/>
      <c r="FS249" s="31"/>
      <c r="FT249" s="31"/>
      <c r="FU249" s="31"/>
      <c r="FV249" s="31"/>
      <c r="FW249" s="31"/>
      <c r="FX249" s="31"/>
      <c r="FY249" s="31"/>
      <c r="FZ249" s="31"/>
      <c r="GA249" s="31"/>
      <c r="GB249" s="31"/>
      <c r="GC249" s="31"/>
      <c r="GD249" s="31"/>
      <c r="GE249" s="31"/>
      <c r="GF249" s="31"/>
      <c r="GG249" s="31"/>
      <c r="GH249" s="31"/>
      <c r="GI249" s="31"/>
      <c r="GJ249" s="31"/>
      <c r="GK249" s="31"/>
      <c r="GL249" s="31"/>
      <c r="GM249" s="31"/>
      <c r="GN249" s="31"/>
      <c r="GO249" s="31"/>
      <c r="GP249" s="31"/>
      <c r="GQ249" s="31"/>
      <c r="GR249" s="31"/>
      <c r="GS249" s="31"/>
      <c r="GT249" s="31"/>
      <c r="GU249" s="31"/>
      <c r="GV249" s="31"/>
      <c r="GW249" s="31"/>
      <c r="GX249" s="31"/>
      <c r="GY249" s="31"/>
      <c r="GZ249" s="31"/>
      <c r="HA249" s="31"/>
      <c r="HB249" s="31"/>
      <c r="HC249" s="31"/>
      <c r="HD249" s="31"/>
      <c r="HE249" s="31"/>
      <c r="HF249" s="31"/>
      <c r="HG249" s="31"/>
      <c r="HH249" s="31"/>
      <c r="HI249" s="31"/>
      <c r="HJ249" s="31"/>
      <c r="HK249" s="31"/>
      <c r="HL249" s="31"/>
      <c r="HM249" s="31"/>
      <c r="HN249" s="31"/>
      <c r="HO249" s="31"/>
      <c r="HP249" s="31"/>
      <c r="HQ249" s="31"/>
      <c r="HR249" s="31"/>
      <c r="HS249" s="31"/>
      <c r="HT249" s="31"/>
      <c r="HU249" s="31"/>
      <c r="HV249" s="31"/>
      <c r="HW249" s="31"/>
      <c r="HX249" s="31"/>
      <c r="HY249" s="31"/>
      <c r="HZ249" s="31"/>
      <c r="IA249" s="31"/>
      <c r="IB249" s="31"/>
      <c r="IC249" s="31"/>
      <c r="ID249" s="31"/>
      <c r="IE249" s="31"/>
      <c r="IF249" s="31"/>
      <c r="IG249" s="31"/>
      <c r="IH249" s="31"/>
      <c r="II249" s="31"/>
      <c r="IJ249" s="31"/>
      <c r="IK249" s="31"/>
      <c r="IL249" s="31"/>
      <c r="IM249" s="31"/>
      <c r="IN249" s="31"/>
      <c r="IO249" s="31"/>
      <c r="IP249" s="31"/>
      <c r="IQ249" s="31"/>
      <c r="IR249" s="31"/>
      <c r="IS249" s="31"/>
      <c r="IT249" s="31"/>
      <c r="IU249" s="31"/>
      <c r="IV249" s="31"/>
    </row>
    <row r="250" spans="1:256" x14ac:dyDescent="0.25">
      <c r="A250" s="2"/>
      <c r="B250" s="31"/>
      <c r="C250" s="18"/>
      <c r="D250" s="31"/>
      <c r="E250" s="31"/>
      <c r="F250" s="31"/>
      <c r="G250" s="31"/>
      <c r="H250" s="31"/>
      <c r="I250" s="31"/>
      <c r="J250" s="31"/>
      <c r="K250" s="31"/>
      <c r="L250" s="31"/>
      <c r="M250" s="31"/>
      <c r="N250" s="31"/>
      <c r="O250" s="31"/>
      <c r="P250" s="31"/>
      <c r="Q250" s="31"/>
      <c r="R250" s="31"/>
      <c r="S250" s="31"/>
      <c r="T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c r="EC250" s="31"/>
      <c r="ED250" s="31"/>
      <c r="EE250" s="31"/>
      <c r="EF250" s="31"/>
      <c r="EG250" s="31"/>
      <c r="EH250" s="31"/>
      <c r="EI250" s="31"/>
      <c r="EJ250" s="31"/>
      <c r="EK250" s="31"/>
      <c r="EL250" s="31"/>
      <c r="EM250" s="31"/>
      <c r="EN250" s="31"/>
      <c r="EO250" s="31"/>
      <c r="EP250" s="31"/>
      <c r="EQ250" s="31"/>
      <c r="ER250" s="31"/>
      <c r="ES250" s="31"/>
      <c r="ET250" s="31"/>
      <c r="EU250" s="31"/>
      <c r="EV250" s="31"/>
      <c r="EW250" s="31"/>
      <c r="EX250" s="31"/>
      <c r="EY250" s="31"/>
      <c r="EZ250" s="31"/>
      <c r="FA250" s="31"/>
      <c r="FB250" s="31"/>
      <c r="FC250" s="31"/>
      <c r="FD250" s="31"/>
      <c r="FE250" s="31"/>
      <c r="FF250" s="31"/>
      <c r="FG250" s="31"/>
      <c r="FH250" s="31"/>
      <c r="FI250" s="31"/>
      <c r="FJ250" s="31"/>
      <c r="FK250" s="31"/>
      <c r="FL250" s="31"/>
      <c r="FM250" s="31"/>
      <c r="FN250" s="31"/>
      <c r="FO250" s="31"/>
      <c r="FP250" s="31"/>
      <c r="FQ250" s="31"/>
      <c r="FR250" s="31"/>
      <c r="FS250" s="31"/>
      <c r="FT250" s="31"/>
      <c r="FU250" s="31"/>
      <c r="FV250" s="31"/>
      <c r="FW250" s="31"/>
      <c r="FX250" s="31"/>
      <c r="FY250" s="31"/>
      <c r="FZ250" s="31"/>
      <c r="GA250" s="31"/>
      <c r="GB250" s="31"/>
      <c r="GC250" s="31"/>
      <c r="GD250" s="31"/>
      <c r="GE250" s="31"/>
      <c r="GF250" s="31"/>
      <c r="GG250" s="31"/>
      <c r="GH250" s="31"/>
      <c r="GI250" s="31"/>
      <c r="GJ250" s="31"/>
      <c r="GK250" s="31"/>
      <c r="GL250" s="31"/>
      <c r="GM250" s="31"/>
      <c r="GN250" s="31"/>
      <c r="GO250" s="31"/>
      <c r="GP250" s="31"/>
      <c r="GQ250" s="31"/>
      <c r="GR250" s="31"/>
      <c r="GS250" s="31"/>
      <c r="GT250" s="31"/>
      <c r="GU250" s="31"/>
      <c r="GV250" s="31"/>
      <c r="GW250" s="31"/>
      <c r="GX250" s="31"/>
      <c r="GY250" s="31"/>
      <c r="GZ250" s="31"/>
      <c r="HA250" s="31"/>
      <c r="HB250" s="31"/>
      <c r="HC250" s="31"/>
      <c r="HD250" s="31"/>
      <c r="HE250" s="31"/>
      <c r="HF250" s="31"/>
      <c r="HG250" s="31"/>
      <c r="HH250" s="31"/>
      <c r="HI250" s="31"/>
      <c r="HJ250" s="31"/>
      <c r="HK250" s="31"/>
      <c r="HL250" s="31"/>
      <c r="HM250" s="31"/>
      <c r="HN250" s="31"/>
      <c r="HO250" s="31"/>
      <c r="HP250" s="31"/>
      <c r="HQ250" s="31"/>
      <c r="HR250" s="31"/>
      <c r="HS250" s="31"/>
      <c r="HT250" s="31"/>
      <c r="HU250" s="31"/>
      <c r="HV250" s="31"/>
      <c r="HW250" s="31"/>
      <c r="HX250" s="31"/>
      <c r="HY250" s="31"/>
      <c r="HZ250" s="31"/>
      <c r="IA250" s="31"/>
      <c r="IB250" s="31"/>
      <c r="IC250" s="31"/>
      <c r="ID250" s="31"/>
      <c r="IE250" s="31"/>
      <c r="IF250" s="31"/>
      <c r="IG250" s="31"/>
      <c r="IH250" s="31"/>
      <c r="II250" s="31"/>
      <c r="IJ250" s="31"/>
      <c r="IK250" s="31"/>
      <c r="IL250" s="31"/>
      <c r="IM250" s="31"/>
      <c r="IN250" s="31"/>
      <c r="IO250" s="31"/>
      <c r="IP250" s="31"/>
      <c r="IQ250" s="31"/>
      <c r="IR250" s="31"/>
      <c r="IS250" s="31"/>
      <c r="IT250" s="31"/>
      <c r="IU250" s="31"/>
      <c r="IV250" s="31"/>
    </row>
    <row r="251" spans="1:256" x14ac:dyDescent="0.25">
      <c r="A251" s="2"/>
      <c r="B251" s="31"/>
      <c r="C251" s="18"/>
      <c r="D251" s="31"/>
      <c r="E251" s="31"/>
      <c r="F251" s="31"/>
      <c r="G251" s="31"/>
      <c r="H251" s="31"/>
      <c r="I251" s="31"/>
      <c r="J251" s="31"/>
      <c r="K251" s="31"/>
      <c r="L251" s="31"/>
      <c r="M251" s="31"/>
      <c r="N251" s="31"/>
      <c r="O251" s="31"/>
      <c r="P251" s="31"/>
      <c r="Q251" s="31"/>
      <c r="R251" s="31"/>
      <c r="S251" s="31"/>
      <c r="T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c r="EC251" s="31"/>
      <c r="ED251" s="31"/>
      <c r="EE251" s="31"/>
      <c r="EF251" s="31"/>
      <c r="EG251" s="31"/>
      <c r="EH251" s="31"/>
      <c r="EI251" s="31"/>
      <c r="EJ251" s="31"/>
      <c r="EK251" s="31"/>
      <c r="EL251" s="31"/>
      <c r="EM251" s="31"/>
      <c r="EN251" s="31"/>
      <c r="EO251" s="31"/>
      <c r="EP251" s="31"/>
      <c r="EQ251" s="31"/>
      <c r="ER251" s="31"/>
      <c r="ES251" s="31"/>
      <c r="ET251" s="31"/>
      <c r="EU251" s="31"/>
      <c r="EV251" s="31"/>
      <c r="EW251" s="31"/>
      <c r="EX251" s="31"/>
      <c r="EY251" s="31"/>
      <c r="EZ251" s="31"/>
      <c r="FA251" s="31"/>
      <c r="FB251" s="31"/>
      <c r="FC251" s="31"/>
      <c r="FD251" s="31"/>
      <c r="FE251" s="31"/>
      <c r="FF251" s="31"/>
      <c r="FG251" s="31"/>
      <c r="FH251" s="31"/>
      <c r="FI251" s="31"/>
      <c r="FJ251" s="31"/>
      <c r="FK251" s="31"/>
      <c r="FL251" s="31"/>
      <c r="FM251" s="31"/>
      <c r="FN251" s="31"/>
      <c r="FO251" s="31"/>
      <c r="FP251" s="31"/>
      <c r="FQ251" s="31"/>
      <c r="FR251" s="31"/>
      <c r="FS251" s="31"/>
      <c r="FT251" s="31"/>
      <c r="FU251" s="31"/>
      <c r="FV251" s="31"/>
      <c r="FW251" s="31"/>
      <c r="FX251" s="31"/>
      <c r="FY251" s="31"/>
      <c r="FZ251" s="31"/>
      <c r="GA251" s="31"/>
      <c r="GB251" s="31"/>
      <c r="GC251" s="31"/>
      <c r="GD251" s="31"/>
      <c r="GE251" s="31"/>
      <c r="GF251" s="31"/>
      <c r="GG251" s="31"/>
      <c r="GH251" s="31"/>
      <c r="GI251" s="31"/>
      <c r="GJ251" s="31"/>
      <c r="GK251" s="31"/>
      <c r="GL251" s="31"/>
      <c r="GM251" s="31"/>
      <c r="GN251" s="31"/>
      <c r="GO251" s="31"/>
      <c r="GP251" s="31"/>
      <c r="GQ251" s="31"/>
      <c r="GR251" s="31"/>
      <c r="GS251" s="31"/>
      <c r="GT251" s="31"/>
      <c r="GU251" s="31"/>
      <c r="GV251" s="31"/>
      <c r="GW251" s="31"/>
      <c r="GX251" s="31"/>
      <c r="GY251" s="31"/>
      <c r="GZ251" s="31"/>
      <c r="HA251" s="31"/>
      <c r="HB251" s="31"/>
      <c r="HC251" s="31"/>
      <c r="HD251" s="31"/>
      <c r="HE251" s="31"/>
      <c r="HF251" s="31"/>
      <c r="HG251" s="31"/>
      <c r="HH251" s="31"/>
      <c r="HI251" s="31"/>
      <c r="HJ251" s="31"/>
      <c r="HK251" s="31"/>
      <c r="HL251" s="31"/>
      <c r="HM251" s="31"/>
      <c r="HN251" s="31"/>
      <c r="HO251" s="31"/>
      <c r="HP251" s="31"/>
      <c r="HQ251" s="31"/>
      <c r="HR251" s="31"/>
      <c r="HS251" s="31"/>
      <c r="HT251" s="31"/>
      <c r="HU251" s="31"/>
      <c r="HV251" s="31"/>
      <c r="HW251" s="31"/>
      <c r="HX251" s="31"/>
      <c r="HY251" s="31"/>
      <c r="HZ251" s="31"/>
      <c r="IA251" s="31"/>
      <c r="IB251" s="31"/>
      <c r="IC251" s="31"/>
      <c r="ID251" s="31"/>
      <c r="IE251" s="31"/>
      <c r="IF251" s="31"/>
      <c r="IG251" s="31"/>
      <c r="IH251" s="31"/>
      <c r="II251" s="31"/>
      <c r="IJ251" s="31"/>
      <c r="IK251" s="31"/>
      <c r="IL251" s="31"/>
      <c r="IM251" s="31"/>
      <c r="IN251" s="31"/>
      <c r="IO251" s="31"/>
      <c r="IP251" s="31"/>
      <c r="IQ251" s="31"/>
      <c r="IR251" s="31"/>
      <c r="IS251" s="31"/>
      <c r="IT251" s="31"/>
      <c r="IU251" s="31"/>
      <c r="IV251" s="31"/>
    </row>
    <row r="252" spans="1:256" x14ac:dyDescent="0.25">
      <c r="A252" s="2"/>
      <c r="B252" s="31"/>
      <c r="C252" s="18"/>
      <c r="D252" s="31"/>
      <c r="E252" s="31"/>
      <c r="F252" s="31"/>
      <c r="G252" s="31"/>
      <c r="H252" s="31"/>
      <c r="I252" s="31"/>
      <c r="J252" s="31"/>
      <c r="K252" s="31"/>
      <c r="L252" s="31"/>
      <c r="M252" s="31"/>
      <c r="N252" s="31"/>
      <c r="O252" s="31"/>
      <c r="P252" s="31"/>
      <c r="Q252" s="31"/>
      <c r="R252" s="31"/>
      <c r="S252" s="31"/>
      <c r="T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c r="CN252" s="31"/>
      <c r="CO252" s="31"/>
      <c r="CP252" s="31"/>
      <c r="CQ252" s="31"/>
      <c r="CR252" s="31"/>
      <c r="CS252" s="31"/>
      <c r="CT252" s="31"/>
      <c r="CU252" s="31"/>
      <c r="CV252" s="31"/>
      <c r="CW252" s="31"/>
      <c r="CX252" s="31"/>
      <c r="CY252" s="31"/>
      <c r="CZ252" s="31"/>
      <c r="DA252" s="31"/>
      <c r="DB252" s="31"/>
      <c r="DC252" s="31"/>
      <c r="DD252" s="31"/>
      <c r="DE252" s="31"/>
      <c r="DF252" s="31"/>
      <c r="DG252" s="31"/>
      <c r="DH252" s="31"/>
      <c r="DI252" s="31"/>
      <c r="DJ252" s="31"/>
      <c r="DK252" s="31"/>
      <c r="DL252" s="31"/>
      <c r="DM252" s="31"/>
      <c r="DN252" s="31"/>
      <c r="DO252" s="31"/>
      <c r="DP252" s="31"/>
      <c r="DQ252" s="31"/>
      <c r="DR252" s="31"/>
      <c r="DS252" s="31"/>
      <c r="DT252" s="31"/>
      <c r="DU252" s="31"/>
      <c r="DV252" s="31"/>
      <c r="DW252" s="31"/>
      <c r="DX252" s="31"/>
      <c r="DY252" s="31"/>
      <c r="DZ252" s="31"/>
      <c r="EA252" s="31"/>
      <c r="EB252" s="31"/>
      <c r="EC252" s="31"/>
      <c r="ED252" s="31"/>
      <c r="EE252" s="31"/>
      <c r="EF252" s="31"/>
      <c r="EG252" s="31"/>
      <c r="EH252" s="31"/>
      <c r="EI252" s="31"/>
      <c r="EJ252" s="31"/>
      <c r="EK252" s="31"/>
      <c r="EL252" s="31"/>
      <c r="EM252" s="31"/>
      <c r="EN252" s="31"/>
      <c r="EO252" s="31"/>
      <c r="EP252" s="31"/>
      <c r="EQ252" s="31"/>
      <c r="ER252" s="31"/>
      <c r="ES252" s="31"/>
      <c r="ET252" s="31"/>
      <c r="EU252" s="31"/>
      <c r="EV252" s="31"/>
      <c r="EW252" s="31"/>
      <c r="EX252" s="31"/>
      <c r="EY252" s="31"/>
      <c r="EZ252" s="31"/>
      <c r="FA252" s="31"/>
      <c r="FB252" s="31"/>
      <c r="FC252" s="31"/>
      <c r="FD252" s="31"/>
      <c r="FE252" s="31"/>
      <c r="FF252" s="31"/>
      <c r="FG252" s="31"/>
      <c r="FH252" s="31"/>
      <c r="FI252" s="31"/>
      <c r="FJ252" s="31"/>
      <c r="FK252" s="31"/>
      <c r="FL252" s="31"/>
      <c r="FM252" s="31"/>
      <c r="FN252" s="31"/>
      <c r="FO252" s="31"/>
      <c r="FP252" s="31"/>
      <c r="FQ252" s="31"/>
      <c r="FR252" s="31"/>
      <c r="FS252" s="31"/>
      <c r="FT252" s="31"/>
      <c r="FU252" s="31"/>
      <c r="FV252" s="31"/>
      <c r="FW252" s="31"/>
      <c r="FX252" s="31"/>
      <c r="FY252" s="31"/>
      <c r="FZ252" s="31"/>
      <c r="GA252" s="31"/>
      <c r="GB252" s="31"/>
      <c r="GC252" s="31"/>
      <c r="GD252" s="31"/>
      <c r="GE252" s="31"/>
      <c r="GF252" s="31"/>
      <c r="GG252" s="31"/>
      <c r="GH252" s="31"/>
      <c r="GI252" s="31"/>
      <c r="GJ252" s="31"/>
      <c r="GK252" s="31"/>
      <c r="GL252" s="31"/>
      <c r="GM252" s="31"/>
      <c r="GN252" s="31"/>
      <c r="GO252" s="31"/>
      <c r="GP252" s="31"/>
      <c r="GQ252" s="31"/>
      <c r="GR252" s="31"/>
      <c r="GS252" s="31"/>
      <c r="GT252" s="31"/>
      <c r="GU252" s="31"/>
      <c r="GV252" s="31"/>
      <c r="GW252" s="31"/>
      <c r="GX252" s="31"/>
      <c r="GY252" s="31"/>
      <c r="GZ252" s="31"/>
      <c r="HA252" s="31"/>
      <c r="HB252" s="31"/>
      <c r="HC252" s="31"/>
      <c r="HD252" s="31"/>
      <c r="HE252" s="31"/>
      <c r="HF252" s="31"/>
      <c r="HG252" s="31"/>
      <c r="HH252" s="31"/>
      <c r="HI252" s="31"/>
      <c r="HJ252" s="31"/>
      <c r="HK252" s="31"/>
      <c r="HL252" s="31"/>
      <c r="HM252" s="31"/>
      <c r="HN252" s="31"/>
      <c r="HO252" s="31"/>
      <c r="HP252" s="31"/>
      <c r="HQ252" s="31"/>
      <c r="HR252" s="31"/>
      <c r="HS252" s="31"/>
      <c r="HT252" s="31"/>
      <c r="HU252" s="31"/>
      <c r="HV252" s="31"/>
      <c r="HW252" s="31"/>
      <c r="HX252" s="31"/>
      <c r="HY252" s="31"/>
      <c r="HZ252" s="31"/>
      <c r="IA252" s="31"/>
      <c r="IB252" s="31"/>
      <c r="IC252" s="31"/>
      <c r="ID252" s="31"/>
      <c r="IE252" s="31"/>
      <c r="IF252" s="31"/>
      <c r="IG252" s="31"/>
      <c r="IH252" s="31"/>
      <c r="II252" s="31"/>
      <c r="IJ252" s="31"/>
      <c r="IK252" s="31"/>
      <c r="IL252" s="31"/>
      <c r="IM252" s="31"/>
      <c r="IN252" s="31"/>
      <c r="IO252" s="31"/>
      <c r="IP252" s="31"/>
      <c r="IQ252" s="31"/>
      <c r="IR252" s="31"/>
      <c r="IS252" s="31"/>
      <c r="IT252" s="31"/>
      <c r="IU252" s="31"/>
      <c r="IV252" s="31"/>
    </row>
    <row r="253" spans="1:256" x14ac:dyDescent="0.25">
      <c r="A253" s="2"/>
      <c r="B253" s="31"/>
      <c r="C253" s="18"/>
      <c r="D253" s="31"/>
      <c r="E253" s="31"/>
      <c r="F253" s="31"/>
      <c r="G253" s="31"/>
      <c r="H253" s="31"/>
      <c r="I253" s="31"/>
      <c r="J253" s="31"/>
      <c r="K253" s="31"/>
      <c r="L253" s="31"/>
      <c r="M253" s="31"/>
      <c r="N253" s="31"/>
      <c r="O253" s="31"/>
      <c r="P253" s="31"/>
      <c r="Q253" s="31"/>
      <c r="R253" s="31"/>
      <c r="S253" s="31"/>
      <c r="T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c r="CO253" s="31"/>
      <c r="CP253" s="31"/>
      <c r="CQ253" s="31"/>
      <c r="CR253" s="31"/>
      <c r="CS253" s="31"/>
      <c r="CT253" s="31"/>
      <c r="CU253" s="31"/>
      <c r="CV253" s="31"/>
      <c r="CW253" s="31"/>
      <c r="CX253" s="31"/>
      <c r="CY253" s="31"/>
      <c r="CZ253" s="31"/>
      <c r="DA253" s="31"/>
      <c r="DB253" s="31"/>
      <c r="DC253" s="31"/>
      <c r="DD253" s="31"/>
      <c r="DE253" s="31"/>
      <c r="DF253" s="31"/>
      <c r="DG253" s="31"/>
      <c r="DH253" s="31"/>
      <c r="DI253" s="31"/>
      <c r="DJ253" s="31"/>
      <c r="DK253" s="31"/>
      <c r="DL253" s="31"/>
      <c r="DM253" s="31"/>
      <c r="DN253" s="31"/>
      <c r="DO253" s="31"/>
      <c r="DP253" s="31"/>
      <c r="DQ253" s="31"/>
      <c r="DR253" s="31"/>
      <c r="DS253" s="31"/>
      <c r="DT253" s="31"/>
      <c r="DU253" s="31"/>
      <c r="DV253" s="31"/>
      <c r="DW253" s="31"/>
      <c r="DX253" s="31"/>
      <c r="DY253" s="31"/>
      <c r="DZ253" s="31"/>
      <c r="EA253" s="31"/>
      <c r="EB253" s="31"/>
      <c r="EC253" s="31"/>
      <c r="ED253" s="31"/>
      <c r="EE253" s="31"/>
      <c r="EF253" s="31"/>
      <c r="EG253" s="31"/>
      <c r="EH253" s="31"/>
      <c r="EI253" s="31"/>
      <c r="EJ253" s="31"/>
      <c r="EK253" s="31"/>
      <c r="EL253" s="31"/>
      <c r="EM253" s="31"/>
      <c r="EN253" s="31"/>
      <c r="EO253" s="31"/>
      <c r="EP253" s="31"/>
      <c r="EQ253" s="31"/>
      <c r="ER253" s="31"/>
      <c r="ES253" s="31"/>
      <c r="ET253" s="31"/>
      <c r="EU253" s="31"/>
      <c r="EV253" s="31"/>
      <c r="EW253" s="31"/>
      <c r="EX253" s="31"/>
      <c r="EY253" s="31"/>
      <c r="EZ253" s="31"/>
      <c r="FA253" s="31"/>
      <c r="FB253" s="31"/>
      <c r="FC253" s="31"/>
      <c r="FD253" s="31"/>
      <c r="FE253" s="31"/>
      <c r="FF253" s="31"/>
      <c r="FG253" s="31"/>
      <c r="FH253" s="31"/>
      <c r="FI253" s="31"/>
      <c r="FJ253" s="31"/>
      <c r="FK253" s="31"/>
      <c r="FL253" s="31"/>
      <c r="FM253" s="31"/>
      <c r="FN253" s="31"/>
      <c r="FO253" s="31"/>
      <c r="FP253" s="31"/>
      <c r="FQ253" s="31"/>
      <c r="FR253" s="31"/>
      <c r="FS253" s="31"/>
      <c r="FT253" s="31"/>
      <c r="FU253" s="31"/>
      <c r="FV253" s="31"/>
      <c r="FW253" s="31"/>
      <c r="FX253" s="31"/>
      <c r="FY253" s="31"/>
      <c r="FZ253" s="31"/>
      <c r="GA253" s="31"/>
      <c r="GB253" s="31"/>
      <c r="GC253" s="31"/>
      <c r="GD253" s="31"/>
      <c r="GE253" s="31"/>
      <c r="GF253" s="31"/>
      <c r="GG253" s="31"/>
      <c r="GH253" s="31"/>
      <c r="GI253" s="31"/>
      <c r="GJ253" s="31"/>
      <c r="GK253" s="31"/>
      <c r="GL253" s="31"/>
      <c r="GM253" s="31"/>
      <c r="GN253" s="31"/>
      <c r="GO253" s="31"/>
      <c r="GP253" s="31"/>
      <c r="GQ253" s="31"/>
      <c r="GR253" s="31"/>
      <c r="GS253" s="31"/>
      <c r="GT253" s="31"/>
      <c r="GU253" s="31"/>
      <c r="GV253" s="31"/>
      <c r="GW253" s="31"/>
      <c r="GX253" s="31"/>
      <c r="GY253" s="31"/>
      <c r="GZ253" s="31"/>
      <c r="HA253" s="31"/>
      <c r="HB253" s="31"/>
      <c r="HC253" s="31"/>
      <c r="HD253" s="31"/>
      <c r="HE253" s="31"/>
      <c r="HF253" s="31"/>
      <c r="HG253" s="31"/>
      <c r="HH253" s="31"/>
      <c r="HI253" s="31"/>
      <c r="HJ253" s="31"/>
      <c r="HK253" s="31"/>
      <c r="HL253" s="31"/>
      <c r="HM253" s="31"/>
      <c r="HN253" s="31"/>
      <c r="HO253" s="31"/>
      <c r="HP253" s="31"/>
      <c r="HQ253" s="31"/>
      <c r="HR253" s="31"/>
      <c r="HS253" s="31"/>
      <c r="HT253" s="31"/>
      <c r="HU253" s="31"/>
      <c r="HV253" s="31"/>
      <c r="HW253" s="31"/>
      <c r="HX253" s="31"/>
      <c r="HY253" s="31"/>
      <c r="HZ253" s="31"/>
      <c r="IA253" s="31"/>
      <c r="IB253" s="31"/>
      <c r="IC253" s="31"/>
      <c r="ID253" s="31"/>
      <c r="IE253" s="31"/>
      <c r="IF253" s="31"/>
      <c r="IG253" s="31"/>
      <c r="IH253" s="31"/>
      <c r="II253" s="31"/>
      <c r="IJ253" s="31"/>
      <c r="IK253" s="31"/>
      <c r="IL253" s="31"/>
      <c r="IM253" s="31"/>
      <c r="IN253" s="31"/>
      <c r="IO253" s="31"/>
      <c r="IP253" s="31"/>
      <c r="IQ253" s="31"/>
      <c r="IR253" s="31"/>
      <c r="IS253" s="31"/>
      <c r="IT253" s="31"/>
      <c r="IU253" s="31"/>
      <c r="IV253" s="31"/>
    </row>
    <row r="254" spans="1:256" x14ac:dyDescent="0.25">
      <c r="A254" s="2"/>
      <c r="B254" s="31"/>
      <c r="C254" s="18"/>
      <c r="D254" s="31"/>
      <c r="E254" s="31"/>
      <c r="F254" s="31"/>
      <c r="G254" s="31"/>
      <c r="H254" s="31"/>
      <c r="I254" s="31"/>
      <c r="J254" s="31"/>
      <c r="K254" s="31"/>
      <c r="L254" s="31"/>
      <c r="M254" s="31"/>
      <c r="N254" s="31"/>
      <c r="O254" s="31"/>
      <c r="P254" s="31"/>
      <c r="Q254" s="31"/>
      <c r="R254" s="31"/>
      <c r="S254" s="31"/>
      <c r="T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c r="CO254" s="31"/>
      <c r="CP254" s="31"/>
      <c r="CQ254" s="31"/>
      <c r="CR254" s="31"/>
      <c r="CS254" s="31"/>
      <c r="CT254" s="31"/>
      <c r="CU254" s="31"/>
      <c r="CV254" s="31"/>
      <c r="CW254" s="31"/>
      <c r="CX254" s="31"/>
      <c r="CY254" s="31"/>
      <c r="CZ254" s="31"/>
      <c r="DA254" s="31"/>
      <c r="DB254" s="31"/>
      <c r="DC254" s="31"/>
      <c r="DD254" s="31"/>
      <c r="DE254" s="31"/>
      <c r="DF254" s="31"/>
      <c r="DG254" s="31"/>
      <c r="DH254" s="31"/>
      <c r="DI254" s="31"/>
      <c r="DJ254" s="31"/>
      <c r="DK254" s="31"/>
      <c r="DL254" s="31"/>
      <c r="DM254" s="31"/>
      <c r="DN254" s="31"/>
      <c r="DO254" s="31"/>
      <c r="DP254" s="31"/>
      <c r="DQ254" s="31"/>
      <c r="DR254" s="31"/>
      <c r="DS254" s="31"/>
      <c r="DT254" s="31"/>
      <c r="DU254" s="31"/>
      <c r="DV254" s="31"/>
      <c r="DW254" s="31"/>
      <c r="DX254" s="31"/>
      <c r="DY254" s="31"/>
      <c r="DZ254" s="31"/>
      <c r="EA254" s="31"/>
      <c r="EB254" s="31"/>
      <c r="EC254" s="31"/>
      <c r="ED254" s="31"/>
      <c r="EE254" s="31"/>
      <c r="EF254" s="31"/>
      <c r="EG254" s="31"/>
      <c r="EH254" s="31"/>
      <c r="EI254" s="31"/>
      <c r="EJ254" s="31"/>
      <c r="EK254" s="31"/>
      <c r="EL254" s="31"/>
      <c r="EM254" s="31"/>
      <c r="EN254" s="31"/>
      <c r="EO254" s="31"/>
      <c r="EP254" s="31"/>
      <c r="EQ254" s="31"/>
      <c r="ER254" s="31"/>
      <c r="ES254" s="31"/>
      <c r="ET254" s="31"/>
      <c r="EU254" s="31"/>
      <c r="EV254" s="31"/>
      <c r="EW254" s="31"/>
      <c r="EX254" s="31"/>
      <c r="EY254" s="31"/>
      <c r="EZ254" s="31"/>
      <c r="FA254" s="31"/>
      <c r="FB254" s="31"/>
      <c r="FC254" s="31"/>
      <c r="FD254" s="31"/>
      <c r="FE254" s="31"/>
      <c r="FF254" s="31"/>
      <c r="FG254" s="31"/>
      <c r="FH254" s="31"/>
      <c r="FI254" s="31"/>
      <c r="FJ254" s="31"/>
      <c r="FK254" s="31"/>
      <c r="FL254" s="31"/>
      <c r="FM254" s="31"/>
      <c r="FN254" s="31"/>
      <c r="FO254" s="31"/>
      <c r="FP254" s="31"/>
      <c r="FQ254" s="31"/>
      <c r="FR254" s="31"/>
      <c r="FS254" s="31"/>
      <c r="FT254" s="31"/>
      <c r="FU254" s="31"/>
      <c r="FV254" s="31"/>
      <c r="FW254" s="31"/>
      <c r="FX254" s="31"/>
      <c r="FY254" s="31"/>
      <c r="FZ254" s="31"/>
      <c r="GA254" s="31"/>
      <c r="GB254" s="31"/>
      <c r="GC254" s="31"/>
      <c r="GD254" s="31"/>
      <c r="GE254" s="31"/>
      <c r="GF254" s="31"/>
      <c r="GG254" s="31"/>
      <c r="GH254" s="31"/>
      <c r="GI254" s="31"/>
      <c r="GJ254" s="31"/>
      <c r="GK254" s="31"/>
      <c r="GL254" s="31"/>
      <c r="GM254" s="31"/>
      <c r="GN254" s="31"/>
      <c r="GO254" s="31"/>
      <c r="GP254" s="31"/>
      <c r="GQ254" s="31"/>
      <c r="GR254" s="31"/>
      <c r="GS254" s="31"/>
      <c r="GT254" s="31"/>
      <c r="GU254" s="31"/>
      <c r="GV254" s="31"/>
      <c r="GW254" s="31"/>
      <c r="GX254" s="31"/>
      <c r="GY254" s="31"/>
      <c r="GZ254" s="31"/>
      <c r="HA254" s="31"/>
      <c r="HB254" s="31"/>
      <c r="HC254" s="31"/>
      <c r="HD254" s="31"/>
      <c r="HE254" s="31"/>
      <c r="HF254" s="31"/>
      <c r="HG254" s="31"/>
      <c r="HH254" s="31"/>
      <c r="HI254" s="31"/>
      <c r="HJ254" s="31"/>
      <c r="HK254" s="31"/>
      <c r="HL254" s="31"/>
      <c r="HM254" s="31"/>
      <c r="HN254" s="31"/>
      <c r="HO254" s="31"/>
      <c r="HP254" s="31"/>
      <c r="HQ254" s="31"/>
      <c r="HR254" s="31"/>
      <c r="HS254" s="31"/>
      <c r="HT254" s="31"/>
      <c r="HU254" s="31"/>
      <c r="HV254" s="31"/>
      <c r="HW254" s="31"/>
      <c r="HX254" s="31"/>
      <c r="HY254" s="31"/>
      <c r="HZ254" s="31"/>
      <c r="IA254" s="31"/>
      <c r="IB254" s="31"/>
      <c r="IC254" s="31"/>
      <c r="ID254" s="31"/>
      <c r="IE254" s="31"/>
      <c r="IF254" s="31"/>
      <c r="IG254" s="31"/>
      <c r="IH254" s="31"/>
      <c r="II254" s="31"/>
      <c r="IJ254" s="31"/>
      <c r="IK254" s="31"/>
      <c r="IL254" s="31"/>
      <c r="IM254" s="31"/>
      <c r="IN254" s="31"/>
      <c r="IO254" s="31"/>
      <c r="IP254" s="31"/>
      <c r="IQ254" s="31"/>
      <c r="IR254" s="31"/>
      <c r="IS254" s="31"/>
      <c r="IT254" s="31"/>
      <c r="IU254" s="31"/>
      <c r="IV254" s="31"/>
    </row>
    <row r="255" spans="1:256" x14ac:dyDescent="0.25">
      <c r="A255" s="2"/>
      <c r="B255" s="31"/>
      <c r="C255" s="18"/>
      <c r="D255" s="31"/>
      <c r="E255" s="31"/>
      <c r="F255" s="31"/>
      <c r="G255" s="31"/>
      <c r="H255" s="31"/>
      <c r="I255" s="31"/>
      <c r="J255" s="31"/>
      <c r="K255" s="31"/>
      <c r="L255" s="31"/>
      <c r="M255" s="31"/>
      <c r="N255" s="31"/>
      <c r="O255" s="31"/>
      <c r="P255" s="31"/>
      <c r="Q255" s="31"/>
      <c r="R255" s="31"/>
      <c r="S255" s="31"/>
      <c r="T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c r="CO255" s="31"/>
      <c r="CP255" s="31"/>
      <c r="CQ255" s="31"/>
      <c r="CR255" s="31"/>
      <c r="CS255" s="31"/>
      <c r="CT255" s="31"/>
      <c r="CU255" s="31"/>
      <c r="CV255" s="31"/>
      <c r="CW255" s="31"/>
      <c r="CX255" s="31"/>
      <c r="CY255" s="31"/>
      <c r="CZ255" s="31"/>
      <c r="DA255" s="31"/>
      <c r="DB255" s="31"/>
      <c r="DC255" s="31"/>
      <c r="DD255" s="31"/>
      <c r="DE255" s="31"/>
      <c r="DF255" s="31"/>
      <c r="DG255" s="31"/>
      <c r="DH255" s="31"/>
      <c r="DI255" s="31"/>
      <c r="DJ255" s="31"/>
      <c r="DK255" s="31"/>
      <c r="DL255" s="31"/>
      <c r="DM255" s="31"/>
      <c r="DN255" s="31"/>
      <c r="DO255" s="31"/>
      <c r="DP255" s="31"/>
      <c r="DQ255" s="31"/>
      <c r="DR255" s="31"/>
      <c r="DS255" s="31"/>
      <c r="DT255" s="31"/>
      <c r="DU255" s="31"/>
      <c r="DV255" s="31"/>
      <c r="DW255" s="31"/>
      <c r="DX255" s="31"/>
      <c r="DY255" s="31"/>
      <c r="DZ255" s="31"/>
      <c r="EA255" s="31"/>
      <c r="EB255" s="31"/>
      <c r="EC255" s="31"/>
      <c r="ED255" s="31"/>
      <c r="EE255" s="31"/>
      <c r="EF255" s="31"/>
      <c r="EG255" s="31"/>
      <c r="EH255" s="31"/>
      <c r="EI255" s="31"/>
      <c r="EJ255" s="31"/>
      <c r="EK255" s="31"/>
      <c r="EL255" s="31"/>
      <c r="EM255" s="31"/>
      <c r="EN255" s="31"/>
      <c r="EO255" s="31"/>
      <c r="EP255" s="31"/>
      <c r="EQ255" s="31"/>
      <c r="ER255" s="31"/>
      <c r="ES255" s="31"/>
      <c r="ET255" s="31"/>
      <c r="EU255" s="31"/>
      <c r="EV255" s="31"/>
      <c r="EW255" s="31"/>
      <c r="EX255" s="31"/>
      <c r="EY255" s="31"/>
      <c r="EZ255" s="31"/>
      <c r="FA255" s="31"/>
      <c r="FB255" s="31"/>
      <c r="FC255" s="31"/>
      <c r="FD255" s="31"/>
      <c r="FE255" s="31"/>
      <c r="FF255" s="31"/>
      <c r="FG255" s="31"/>
      <c r="FH255" s="31"/>
      <c r="FI255" s="31"/>
      <c r="FJ255" s="31"/>
      <c r="FK255" s="31"/>
      <c r="FL255" s="31"/>
      <c r="FM255" s="31"/>
      <c r="FN255" s="31"/>
      <c r="FO255" s="31"/>
      <c r="FP255" s="31"/>
      <c r="FQ255" s="31"/>
      <c r="FR255" s="31"/>
      <c r="FS255" s="31"/>
      <c r="FT255" s="31"/>
      <c r="FU255" s="31"/>
      <c r="FV255" s="31"/>
      <c r="FW255" s="31"/>
      <c r="FX255" s="31"/>
      <c r="FY255" s="31"/>
      <c r="FZ255" s="31"/>
      <c r="GA255" s="31"/>
      <c r="GB255" s="31"/>
      <c r="GC255" s="31"/>
      <c r="GD255" s="31"/>
      <c r="GE255" s="31"/>
      <c r="GF255" s="31"/>
      <c r="GG255" s="31"/>
      <c r="GH255" s="31"/>
      <c r="GI255" s="31"/>
      <c r="GJ255" s="31"/>
      <c r="GK255" s="31"/>
      <c r="GL255" s="31"/>
      <c r="GM255" s="31"/>
      <c r="GN255" s="31"/>
      <c r="GO255" s="31"/>
      <c r="GP255" s="31"/>
      <c r="GQ255" s="31"/>
      <c r="GR255" s="31"/>
      <c r="GS255" s="31"/>
      <c r="GT255" s="31"/>
      <c r="GU255" s="31"/>
      <c r="GV255" s="31"/>
      <c r="GW255" s="31"/>
      <c r="GX255" s="31"/>
      <c r="GY255" s="31"/>
      <c r="GZ255" s="31"/>
      <c r="HA255" s="31"/>
      <c r="HB255" s="31"/>
      <c r="HC255" s="31"/>
      <c r="HD255" s="31"/>
      <c r="HE255" s="31"/>
      <c r="HF255" s="31"/>
      <c r="HG255" s="31"/>
      <c r="HH255" s="31"/>
      <c r="HI255" s="31"/>
      <c r="HJ255" s="31"/>
      <c r="HK255" s="31"/>
      <c r="HL255" s="31"/>
      <c r="HM255" s="31"/>
      <c r="HN255" s="31"/>
      <c r="HO255" s="31"/>
      <c r="HP255" s="31"/>
      <c r="HQ255" s="31"/>
      <c r="HR255" s="31"/>
      <c r="HS255" s="31"/>
      <c r="HT255" s="31"/>
      <c r="HU255" s="31"/>
      <c r="HV255" s="31"/>
      <c r="HW255" s="31"/>
      <c r="HX255" s="31"/>
      <c r="HY255" s="31"/>
      <c r="HZ255" s="31"/>
      <c r="IA255" s="31"/>
      <c r="IB255" s="31"/>
      <c r="IC255" s="31"/>
      <c r="ID255" s="31"/>
      <c r="IE255" s="31"/>
      <c r="IF255" s="31"/>
      <c r="IG255" s="31"/>
      <c r="IH255" s="31"/>
      <c r="II255" s="31"/>
      <c r="IJ255" s="31"/>
      <c r="IK255" s="31"/>
      <c r="IL255" s="31"/>
      <c r="IM255" s="31"/>
      <c r="IN255" s="31"/>
      <c r="IO255" s="31"/>
      <c r="IP255" s="31"/>
      <c r="IQ255" s="31"/>
      <c r="IR255" s="31"/>
      <c r="IS255" s="31"/>
      <c r="IT255" s="31"/>
      <c r="IU255" s="31"/>
      <c r="IV255" s="31"/>
    </row>
    <row r="256" spans="1:256" x14ac:dyDescent="0.25">
      <c r="A256" s="2"/>
      <c r="B256" s="31"/>
      <c r="C256" s="18"/>
      <c r="D256" s="31"/>
      <c r="E256" s="31"/>
      <c r="F256" s="31"/>
      <c r="G256" s="31"/>
      <c r="H256" s="31"/>
      <c r="I256" s="31"/>
      <c r="J256" s="31"/>
      <c r="K256" s="31"/>
      <c r="L256" s="31"/>
      <c r="M256" s="31"/>
      <c r="N256" s="31"/>
      <c r="O256" s="31"/>
      <c r="P256" s="31"/>
      <c r="Q256" s="31"/>
      <c r="R256" s="31"/>
      <c r="S256" s="31"/>
      <c r="T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c r="EC256" s="31"/>
      <c r="ED256" s="31"/>
      <c r="EE256" s="31"/>
      <c r="EF256" s="31"/>
      <c r="EG256" s="31"/>
      <c r="EH256" s="31"/>
      <c r="EI256" s="31"/>
      <c r="EJ256" s="31"/>
      <c r="EK256" s="31"/>
      <c r="EL256" s="31"/>
      <c r="EM256" s="31"/>
      <c r="EN256" s="31"/>
      <c r="EO256" s="31"/>
      <c r="EP256" s="31"/>
      <c r="EQ256" s="31"/>
      <c r="ER256" s="31"/>
      <c r="ES256" s="31"/>
      <c r="ET256" s="31"/>
      <c r="EU256" s="31"/>
      <c r="EV256" s="31"/>
      <c r="EW256" s="31"/>
      <c r="EX256" s="31"/>
      <c r="EY256" s="31"/>
      <c r="EZ256" s="31"/>
      <c r="FA256" s="31"/>
      <c r="FB256" s="31"/>
      <c r="FC256" s="31"/>
      <c r="FD256" s="31"/>
      <c r="FE256" s="31"/>
      <c r="FF256" s="31"/>
      <c r="FG256" s="31"/>
      <c r="FH256" s="31"/>
      <c r="FI256" s="31"/>
      <c r="FJ256" s="31"/>
      <c r="FK256" s="31"/>
      <c r="FL256" s="31"/>
      <c r="FM256" s="31"/>
      <c r="FN256" s="31"/>
      <c r="FO256" s="31"/>
      <c r="FP256" s="31"/>
      <c r="FQ256" s="31"/>
      <c r="FR256" s="31"/>
      <c r="FS256" s="31"/>
      <c r="FT256" s="31"/>
      <c r="FU256" s="31"/>
      <c r="FV256" s="31"/>
      <c r="FW256" s="31"/>
      <c r="FX256" s="31"/>
      <c r="FY256" s="31"/>
      <c r="FZ256" s="31"/>
      <c r="GA256" s="31"/>
      <c r="GB256" s="31"/>
      <c r="GC256" s="31"/>
      <c r="GD256" s="31"/>
      <c r="GE256" s="31"/>
      <c r="GF256" s="31"/>
      <c r="GG256" s="31"/>
      <c r="GH256" s="31"/>
      <c r="GI256" s="31"/>
      <c r="GJ256" s="31"/>
      <c r="GK256" s="31"/>
      <c r="GL256" s="31"/>
      <c r="GM256" s="31"/>
      <c r="GN256" s="31"/>
      <c r="GO256" s="31"/>
      <c r="GP256" s="31"/>
      <c r="GQ256" s="31"/>
      <c r="GR256" s="31"/>
      <c r="GS256" s="31"/>
      <c r="GT256" s="31"/>
      <c r="GU256" s="31"/>
      <c r="GV256" s="31"/>
      <c r="GW256" s="31"/>
      <c r="GX256" s="31"/>
      <c r="GY256" s="31"/>
      <c r="GZ256" s="31"/>
      <c r="HA256" s="31"/>
      <c r="HB256" s="31"/>
      <c r="HC256" s="31"/>
      <c r="HD256" s="31"/>
      <c r="HE256" s="31"/>
      <c r="HF256" s="31"/>
      <c r="HG256" s="31"/>
      <c r="HH256" s="31"/>
      <c r="HI256" s="31"/>
      <c r="HJ256" s="31"/>
      <c r="HK256" s="31"/>
      <c r="HL256" s="31"/>
      <c r="HM256" s="31"/>
      <c r="HN256" s="31"/>
      <c r="HO256" s="31"/>
      <c r="HP256" s="31"/>
      <c r="HQ256" s="31"/>
      <c r="HR256" s="31"/>
      <c r="HS256" s="31"/>
      <c r="HT256" s="31"/>
      <c r="HU256" s="31"/>
      <c r="HV256" s="31"/>
      <c r="HW256" s="31"/>
      <c r="HX256" s="31"/>
      <c r="HY256" s="31"/>
      <c r="HZ256" s="31"/>
      <c r="IA256" s="31"/>
      <c r="IB256" s="31"/>
      <c r="IC256" s="31"/>
      <c r="ID256" s="31"/>
      <c r="IE256" s="31"/>
      <c r="IF256" s="31"/>
      <c r="IG256" s="31"/>
      <c r="IH256" s="31"/>
      <c r="II256" s="31"/>
      <c r="IJ256" s="31"/>
      <c r="IK256" s="31"/>
      <c r="IL256" s="31"/>
      <c r="IM256" s="31"/>
      <c r="IN256" s="31"/>
      <c r="IO256" s="31"/>
      <c r="IP256" s="31"/>
      <c r="IQ256" s="31"/>
      <c r="IR256" s="31"/>
      <c r="IS256" s="31"/>
      <c r="IT256" s="31"/>
      <c r="IU256" s="31"/>
      <c r="IV256" s="31"/>
    </row>
    <row r="257" spans="1:256" x14ac:dyDescent="0.25">
      <c r="A257" s="2"/>
      <c r="B257" s="31"/>
      <c r="C257" s="18"/>
      <c r="D257" s="31"/>
      <c r="E257" s="31"/>
      <c r="F257" s="31"/>
      <c r="G257" s="31"/>
      <c r="H257" s="31"/>
      <c r="I257" s="31"/>
      <c r="J257" s="31"/>
      <c r="K257" s="31"/>
      <c r="L257" s="31"/>
      <c r="M257" s="31"/>
      <c r="N257" s="31"/>
      <c r="O257" s="31"/>
      <c r="P257" s="31"/>
      <c r="Q257" s="31"/>
      <c r="R257" s="31"/>
      <c r="S257" s="31"/>
      <c r="T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31"/>
      <c r="ED257" s="31"/>
      <c r="EE257" s="31"/>
      <c r="EF257" s="31"/>
      <c r="EG257" s="31"/>
      <c r="EH257" s="31"/>
      <c r="EI257" s="31"/>
      <c r="EJ257" s="31"/>
      <c r="EK257" s="31"/>
      <c r="EL257" s="31"/>
      <c r="EM257" s="31"/>
      <c r="EN257" s="31"/>
      <c r="EO257" s="31"/>
      <c r="EP257" s="31"/>
      <c r="EQ257" s="31"/>
      <c r="ER257" s="31"/>
      <c r="ES257" s="31"/>
      <c r="ET257" s="31"/>
      <c r="EU257" s="31"/>
      <c r="EV257" s="31"/>
      <c r="EW257" s="31"/>
      <c r="EX257" s="31"/>
      <c r="EY257" s="31"/>
      <c r="EZ257" s="31"/>
      <c r="FA257" s="31"/>
      <c r="FB257" s="31"/>
      <c r="FC257" s="31"/>
      <c r="FD257" s="31"/>
      <c r="FE257" s="31"/>
      <c r="FF257" s="31"/>
      <c r="FG257" s="31"/>
      <c r="FH257" s="31"/>
      <c r="FI257" s="31"/>
      <c r="FJ257" s="31"/>
      <c r="FK257" s="31"/>
      <c r="FL257" s="31"/>
      <c r="FM257" s="31"/>
      <c r="FN257" s="31"/>
      <c r="FO257" s="31"/>
      <c r="FP257" s="31"/>
      <c r="FQ257" s="31"/>
      <c r="FR257" s="31"/>
      <c r="FS257" s="31"/>
      <c r="FT257" s="31"/>
      <c r="FU257" s="31"/>
      <c r="FV257" s="31"/>
      <c r="FW257" s="31"/>
      <c r="FX257" s="31"/>
      <c r="FY257" s="31"/>
      <c r="FZ257" s="31"/>
      <c r="GA257" s="31"/>
      <c r="GB257" s="31"/>
      <c r="GC257" s="31"/>
      <c r="GD257" s="31"/>
      <c r="GE257" s="31"/>
      <c r="GF257" s="31"/>
      <c r="GG257" s="31"/>
      <c r="GH257" s="31"/>
      <c r="GI257" s="31"/>
      <c r="GJ257" s="31"/>
      <c r="GK257" s="31"/>
      <c r="GL257" s="31"/>
      <c r="GM257" s="31"/>
      <c r="GN257" s="31"/>
      <c r="GO257" s="31"/>
      <c r="GP257" s="31"/>
      <c r="GQ257" s="31"/>
      <c r="GR257" s="31"/>
      <c r="GS257" s="31"/>
      <c r="GT257" s="31"/>
      <c r="GU257" s="31"/>
      <c r="GV257" s="31"/>
      <c r="GW257" s="31"/>
      <c r="GX257" s="31"/>
      <c r="GY257" s="31"/>
      <c r="GZ257" s="31"/>
      <c r="HA257" s="31"/>
      <c r="HB257" s="31"/>
      <c r="HC257" s="31"/>
      <c r="HD257" s="31"/>
      <c r="HE257" s="31"/>
      <c r="HF257" s="31"/>
      <c r="HG257" s="31"/>
      <c r="HH257" s="31"/>
      <c r="HI257" s="31"/>
      <c r="HJ257" s="31"/>
      <c r="HK257" s="31"/>
      <c r="HL257" s="31"/>
      <c r="HM257" s="31"/>
      <c r="HN257" s="31"/>
      <c r="HO257" s="31"/>
      <c r="HP257" s="31"/>
      <c r="HQ257" s="31"/>
      <c r="HR257" s="31"/>
      <c r="HS257" s="31"/>
      <c r="HT257" s="31"/>
      <c r="HU257" s="31"/>
      <c r="HV257" s="31"/>
      <c r="HW257" s="31"/>
      <c r="HX257" s="31"/>
      <c r="HY257" s="31"/>
      <c r="HZ257" s="31"/>
      <c r="IA257" s="31"/>
      <c r="IB257" s="31"/>
      <c r="IC257" s="31"/>
      <c r="ID257" s="31"/>
      <c r="IE257" s="31"/>
      <c r="IF257" s="31"/>
      <c r="IG257" s="31"/>
      <c r="IH257" s="31"/>
      <c r="II257" s="31"/>
      <c r="IJ257" s="31"/>
      <c r="IK257" s="31"/>
      <c r="IL257" s="31"/>
      <c r="IM257" s="31"/>
      <c r="IN257" s="31"/>
      <c r="IO257" s="31"/>
      <c r="IP257" s="31"/>
      <c r="IQ257" s="31"/>
      <c r="IR257" s="31"/>
      <c r="IS257" s="31"/>
      <c r="IT257" s="31"/>
      <c r="IU257" s="31"/>
      <c r="IV257" s="31"/>
    </row>
    <row r="258" spans="1:256" x14ac:dyDescent="0.25">
      <c r="A258" s="2"/>
      <c r="B258" s="31"/>
      <c r="C258" s="18"/>
      <c r="D258" s="31"/>
      <c r="E258" s="31"/>
      <c r="F258" s="31"/>
      <c r="G258" s="31"/>
      <c r="H258" s="31"/>
      <c r="I258" s="31"/>
      <c r="J258" s="31"/>
      <c r="K258" s="31"/>
      <c r="L258" s="31"/>
      <c r="M258" s="31"/>
      <c r="N258" s="31"/>
      <c r="O258" s="31"/>
      <c r="P258" s="31"/>
      <c r="Q258" s="31"/>
      <c r="R258" s="31"/>
      <c r="S258" s="31"/>
      <c r="T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c r="EC258" s="31"/>
      <c r="ED258" s="31"/>
      <c r="EE258" s="31"/>
      <c r="EF258" s="31"/>
      <c r="EG258" s="31"/>
      <c r="EH258" s="31"/>
      <c r="EI258" s="31"/>
      <c r="EJ258" s="31"/>
      <c r="EK258" s="31"/>
      <c r="EL258" s="31"/>
      <c r="EM258" s="31"/>
      <c r="EN258" s="31"/>
      <c r="EO258" s="31"/>
      <c r="EP258" s="31"/>
      <c r="EQ258" s="31"/>
      <c r="ER258" s="31"/>
      <c r="ES258" s="31"/>
      <c r="ET258" s="31"/>
      <c r="EU258" s="31"/>
      <c r="EV258" s="31"/>
      <c r="EW258" s="31"/>
      <c r="EX258" s="31"/>
      <c r="EY258" s="31"/>
      <c r="EZ258" s="31"/>
      <c r="FA258" s="31"/>
      <c r="FB258" s="31"/>
      <c r="FC258" s="31"/>
      <c r="FD258" s="31"/>
      <c r="FE258" s="31"/>
      <c r="FF258" s="31"/>
      <c r="FG258" s="31"/>
      <c r="FH258" s="31"/>
      <c r="FI258" s="31"/>
      <c r="FJ258" s="31"/>
      <c r="FK258" s="31"/>
      <c r="FL258" s="31"/>
      <c r="FM258" s="31"/>
      <c r="FN258" s="31"/>
      <c r="FO258" s="31"/>
      <c r="FP258" s="31"/>
      <c r="FQ258" s="31"/>
      <c r="FR258" s="31"/>
      <c r="FS258" s="31"/>
      <c r="FT258" s="31"/>
      <c r="FU258" s="31"/>
      <c r="FV258" s="31"/>
      <c r="FW258" s="31"/>
      <c r="FX258" s="31"/>
      <c r="FY258" s="31"/>
      <c r="FZ258" s="31"/>
      <c r="GA258" s="31"/>
      <c r="GB258" s="31"/>
      <c r="GC258" s="31"/>
      <c r="GD258" s="31"/>
      <c r="GE258" s="31"/>
      <c r="GF258" s="31"/>
      <c r="GG258" s="31"/>
      <c r="GH258" s="31"/>
      <c r="GI258" s="31"/>
      <c r="GJ258" s="31"/>
      <c r="GK258" s="31"/>
      <c r="GL258" s="31"/>
      <c r="GM258" s="31"/>
      <c r="GN258" s="31"/>
      <c r="GO258" s="31"/>
      <c r="GP258" s="31"/>
      <c r="GQ258" s="31"/>
      <c r="GR258" s="31"/>
      <c r="GS258" s="31"/>
      <c r="GT258" s="31"/>
      <c r="GU258" s="31"/>
      <c r="GV258" s="31"/>
      <c r="GW258" s="31"/>
      <c r="GX258" s="31"/>
      <c r="GY258" s="31"/>
      <c r="GZ258" s="31"/>
      <c r="HA258" s="31"/>
      <c r="HB258" s="31"/>
      <c r="HC258" s="31"/>
      <c r="HD258" s="31"/>
      <c r="HE258" s="31"/>
      <c r="HF258" s="31"/>
      <c r="HG258" s="31"/>
      <c r="HH258" s="31"/>
      <c r="HI258" s="31"/>
      <c r="HJ258" s="31"/>
      <c r="HK258" s="31"/>
      <c r="HL258" s="31"/>
      <c r="HM258" s="31"/>
      <c r="HN258" s="31"/>
      <c r="HO258" s="31"/>
      <c r="HP258" s="31"/>
      <c r="HQ258" s="31"/>
      <c r="HR258" s="31"/>
      <c r="HS258" s="31"/>
      <c r="HT258" s="31"/>
      <c r="HU258" s="31"/>
      <c r="HV258" s="31"/>
      <c r="HW258" s="31"/>
      <c r="HX258" s="31"/>
      <c r="HY258" s="31"/>
      <c r="HZ258" s="31"/>
      <c r="IA258" s="31"/>
      <c r="IB258" s="31"/>
      <c r="IC258" s="31"/>
      <c r="ID258" s="31"/>
      <c r="IE258" s="31"/>
      <c r="IF258" s="31"/>
      <c r="IG258" s="31"/>
      <c r="IH258" s="31"/>
      <c r="II258" s="31"/>
      <c r="IJ258" s="31"/>
      <c r="IK258" s="31"/>
      <c r="IL258" s="31"/>
      <c r="IM258" s="31"/>
      <c r="IN258" s="31"/>
      <c r="IO258" s="31"/>
      <c r="IP258" s="31"/>
      <c r="IQ258" s="31"/>
      <c r="IR258" s="31"/>
      <c r="IS258" s="31"/>
      <c r="IT258" s="31"/>
      <c r="IU258" s="31"/>
      <c r="IV258" s="31"/>
    </row>
    <row r="259" spans="1:256" x14ac:dyDescent="0.25">
      <c r="A259" s="2"/>
      <c r="B259" s="31"/>
      <c r="C259" s="18"/>
      <c r="D259" s="31"/>
      <c r="E259" s="31"/>
      <c r="F259" s="31"/>
      <c r="G259" s="31"/>
      <c r="H259" s="31"/>
      <c r="I259" s="31"/>
      <c r="J259" s="31"/>
      <c r="K259" s="31"/>
      <c r="L259" s="31"/>
      <c r="M259" s="31"/>
      <c r="N259" s="31"/>
      <c r="O259" s="31"/>
      <c r="P259" s="31"/>
      <c r="Q259" s="31"/>
      <c r="R259" s="31"/>
      <c r="S259" s="31"/>
      <c r="T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c r="EC259" s="31"/>
      <c r="ED259" s="31"/>
      <c r="EE259" s="31"/>
      <c r="EF259" s="31"/>
      <c r="EG259" s="31"/>
      <c r="EH259" s="31"/>
      <c r="EI259" s="31"/>
      <c r="EJ259" s="31"/>
      <c r="EK259" s="31"/>
      <c r="EL259" s="31"/>
      <c r="EM259" s="31"/>
      <c r="EN259" s="31"/>
      <c r="EO259" s="31"/>
      <c r="EP259" s="31"/>
      <c r="EQ259" s="31"/>
      <c r="ER259" s="31"/>
      <c r="ES259" s="31"/>
      <c r="ET259" s="31"/>
      <c r="EU259" s="31"/>
      <c r="EV259" s="31"/>
      <c r="EW259" s="31"/>
      <c r="EX259" s="31"/>
      <c r="EY259" s="31"/>
      <c r="EZ259" s="31"/>
      <c r="FA259" s="31"/>
      <c r="FB259" s="31"/>
      <c r="FC259" s="31"/>
      <c r="FD259" s="31"/>
      <c r="FE259" s="31"/>
      <c r="FF259" s="31"/>
      <c r="FG259" s="31"/>
      <c r="FH259" s="31"/>
      <c r="FI259" s="31"/>
      <c r="FJ259" s="31"/>
      <c r="FK259" s="31"/>
      <c r="FL259" s="31"/>
      <c r="FM259" s="31"/>
      <c r="FN259" s="31"/>
      <c r="FO259" s="31"/>
      <c r="FP259" s="31"/>
      <c r="FQ259" s="31"/>
      <c r="FR259" s="31"/>
      <c r="FS259" s="31"/>
      <c r="FT259" s="31"/>
      <c r="FU259" s="31"/>
      <c r="FV259" s="31"/>
      <c r="FW259" s="31"/>
      <c r="FX259" s="31"/>
      <c r="FY259" s="31"/>
      <c r="FZ259" s="31"/>
      <c r="GA259" s="31"/>
      <c r="GB259" s="31"/>
      <c r="GC259" s="31"/>
      <c r="GD259" s="31"/>
      <c r="GE259" s="31"/>
      <c r="GF259" s="31"/>
      <c r="GG259" s="31"/>
      <c r="GH259" s="31"/>
      <c r="GI259" s="31"/>
      <c r="GJ259" s="31"/>
      <c r="GK259" s="31"/>
      <c r="GL259" s="31"/>
      <c r="GM259" s="31"/>
      <c r="GN259" s="31"/>
      <c r="GO259" s="31"/>
      <c r="GP259" s="31"/>
      <c r="GQ259" s="31"/>
      <c r="GR259" s="31"/>
      <c r="GS259" s="31"/>
      <c r="GT259" s="31"/>
      <c r="GU259" s="31"/>
      <c r="GV259" s="31"/>
      <c r="GW259" s="31"/>
      <c r="GX259" s="31"/>
      <c r="GY259" s="31"/>
      <c r="GZ259" s="31"/>
      <c r="HA259" s="31"/>
      <c r="HB259" s="31"/>
      <c r="HC259" s="31"/>
      <c r="HD259" s="31"/>
      <c r="HE259" s="31"/>
      <c r="HF259" s="31"/>
      <c r="HG259" s="31"/>
      <c r="HH259" s="31"/>
      <c r="HI259" s="31"/>
      <c r="HJ259" s="31"/>
      <c r="HK259" s="31"/>
      <c r="HL259" s="31"/>
      <c r="HM259" s="31"/>
      <c r="HN259" s="31"/>
      <c r="HO259" s="31"/>
      <c r="HP259" s="31"/>
      <c r="HQ259" s="31"/>
      <c r="HR259" s="31"/>
      <c r="HS259" s="31"/>
      <c r="HT259" s="31"/>
      <c r="HU259" s="31"/>
      <c r="HV259" s="31"/>
      <c r="HW259" s="31"/>
      <c r="HX259" s="31"/>
      <c r="HY259" s="31"/>
      <c r="HZ259" s="31"/>
      <c r="IA259" s="31"/>
      <c r="IB259" s="31"/>
      <c r="IC259" s="31"/>
      <c r="ID259" s="31"/>
      <c r="IE259" s="31"/>
      <c r="IF259" s="31"/>
      <c r="IG259" s="31"/>
      <c r="IH259" s="31"/>
      <c r="II259" s="31"/>
      <c r="IJ259" s="31"/>
      <c r="IK259" s="31"/>
      <c r="IL259" s="31"/>
      <c r="IM259" s="31"/>
      <c r="IN259" s="31"/>
      <c r="IO259" s="31"/>
      <c r="IP259" s="31"/>
      <c r="IQ259" s="31"/>
      <c r="IR259" s="31"/>
      <c r="IS259" s="31"/>
      <c r="IT259" s="31"/>
      <c r="IU259" s="31"/>
      <c r="IV259" s="31"/>
    </row>
    <row r="260" spans="1:256" x14ac:dyDescent="0.25">
      <c r="A260" s="2"/>
      <c r="B260" s="31"/>
      <c r="C260" s="18"/>
      <c r="D260" s="31"/>
      <c r="E260" s="31"/>
      <c r="F260" s="31"/>
      <c r="G260" s="31"/>
      <c r="H260" s="31"/>
      <c r="I260" s="31"/>
      <c r="J260" s="31"/>
      <c r="K260" s="31"/>
      <c r="L260" s="31"/>
      <c r="M260" s="31"/>
      <c r="N260" s="31"/>
      <c r="O260" s="31"/>
      <c r="P260" s="31"/>
      <c r="Q260" s="31"/>
      <c r="R260" s="31"/>
      <c r="S260" s="31"/>
      <c r="T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31"/>
      <c r="ED260" s="31"/>
      <c r="EE260" s="31"/>
      <c r="EF260" s="31"/>
      <c r="EG260" s="31"/>
      <c r="EH260" s="31"/>
      <c r="EI260" s="31"/>
      <c r="EJ260" s="31"/>
      <c r="EK260" s="31"/>
      <c r="EL260" s="31"/>
      <c r="EM260" s="31"/>
      <c r="EN260" s="31"/>
      <c r="EO260" s="31"/>
      <c r="EP260" s="31"/>
      <c r="EQ260" s="31"/>
      <c r="ER260" s="31"/>
      <c r="ES260" s="31"/>
      <c r="ET260" s="31"/>
      <c r="EU260" s="31"/>
      <c r="EV260" s="31"/>
      <c r="EW260" s="31"/>
      <c r="EX260" s="31"/>
      <c r="EY260" s="31"/>
      <c r="EZ260" s="31"/>
      <c r="FA260" s="31"/>
      <c r="FB260" s="31"/>
      <c r="FC260" s="31"/>
      <c r="FD260" s="31"/>
      <c r="FE260" s="31"/>
      <c r="FF260" s="31"/>
      <c r="FG260" s="31"/>
      <c r="FH260" s="31"/>
      <c r="FI260" s="31"/>
      <c r="FJ260" s="31"/>
      <c r="FK260" s="31"/>
      <c r="FL260" s="31"/>
      <c r="FM260" s="31"/>
      <c r="FN260" s="31"/>
      <c r="FO260" s="31"/>
      <c r="FP260" s="31"/>
      <c r="FQ260" s="31"/>
      <c r="FR260" s="31"/>
      <c r="FS260" s="31"/>
      <c r="FT260" s="31"/>
      <c r="FU260" s="31"/>
      <c r="FV260" s="31"/>
      <c r="FW260" s="31"/>
      <c r="FX260" s="31"/>
      <c r="FY260" s="31"/>
      <c r="FZ260" s="31"/>
      <c r="GA260" s="31"/>
      <c r="GB260" s="31"/>
      <c r="GC260" s="31"/>
      <c r="GD260" s="31"/>
      <c r="GE260" s="31"/>
      <c r="GF260" s="31"/>
      <c r="GG260" s="31"/>
      <c r="GH260" s="31"/>
      <c r="GI260" s="31"/>
      <c r="GJ260" s="31"/>
      <c r="GK260" s="31"/>
      <c r="GL260" s="31"/>
      <c r="GM260" s="31"/>
      <c r="GN260" s="31"/>
      <c r="GO260" s="31"/>
      <c r="GP260" s="31"/>
      <c r="GQ260" s="31"/>
      <c r="GR260" s="31"/>
      <c r="GS260" s="31"/>
      <c r="GT260" s="31"/>
      <c r="GU260" s="31"/>
      <c r="GV260" s="31"/>
      <c r="GW260" s="31"/>
      <c r="GX260" s="31"/>
      <c r="GY260" s="31"/>
      <c r="GZ260" s="31"/>
      <c r="HA260" s="31"/>
      <c r="HB260" s="31"/>
      <c r="HC260" s="31"/>
      <c r="HD260" s="31"/>
      <c r="HE260" s="31"/>
      <c r="HF260" s="31"/>
      <c r="HG260" s="31"/>
      <c r="HH260" s="31"/>
      <c r="HI260" s="31"/>
      <c r="HJ260" s="31"/>
      <c r="HK260" s="31"/>
      <c r="HL260" s="31"/>
      <c r="HM260" s="31"/>
      <c r="HN260" s="31"/>
      <c r="HO260" s="31"/>
      <c r="HP260" s="31"/>
      <c r="HQ260" s="31"/>
      <c r="HR260" s="31"/>
      <c r="HS260" s="31"/>
      <c r="HT260" s="31"/>
      <c r="HU260" s="31"/>
      <c r="HV260" s="31"/>
      <c r="HW260" s="31"/>
      <c r="HX260" s="31"/>
      <c r="HY260" s="31"/>
      <c r="HZ260" s="31"/>
      <c r="IA260" s="31"/>
      <c r="IB260" s="31"/>
      <c r="IC260" s="31"/>
      <c r="ID260" s="31"/>
      <c r="IE260" s="31"/>
      <c r="IF260" s="31"/>
      <c r="IG260" s="31"/>
      <c r="IH260" s="31"/>
      <c r="II260" s="31"/>
      <c r="IJ260" s="31"/>
      <c r="IK260" s="31"/>
      <c r="IL260" s="31"/>
      <c r="IM260" s="31"/>
      <c r="IN260" s="31"/>
      <c r="IO260" s="31"/>
      <c r="IP260" s="31"/>
      <c r="IQ260" s="31"/>
      <c r="IR260" s="31"/>
      <c r="IS260" s="31"/>
      <c r="IT260" s="31"/>
      <c r="IU260" s="31"/>
      <c r="IV260" s="31"/>
    </row>
    <row r="261" spans="1:256" x14ac:dyDescent="0.25">
      <c r="A261" s="2"/>
      <c r="B261" s="31"/>
      <c r="C261" s="18"/>
      <c r="D261" s="31"/>
      <c r="E261" s="31"/>
      <c r="F261" s="31"/>
      <c r="G261" s="31"/>
      <c r="H261" s="31"/>
      <c r="I261" s="31"/>
      <c r="J261" s="31"/>
      <c r="K261" s="31"/>
      <c r="L261" s="31"/>
      <c r="M261" s="31"/>
      <c r="N261" s="31"/>
      <c r="O261" s="31"/>
      <c r="P261" s="31"/>
      <c r="Q261" s="31"/>
      <c r="R261" s="31"/>
      <c r="S261" s="31"/>
      <c r="T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c r="EC261" s="31"/>
      <c r="ED261" s="31"/>
      <c r="EE261" s="31"/>
      <c r="EF261" s="31"/>
      <c r="EG261" s="31"/>
      <c r="EH261" s="31"/>
      <c r="EI261" s="31"/>
      <c r="EJ261" s="31"/>
      <c r="EK261" s="31"/>
      <c r="EL261" s="31"/>
      <c r="EM261" s="31"/>
      <c r="EN261" s="31"/>
      <c r="EO261" s="31"/>
      <c r="EP261" s="31"/>
      <c r="EQ261" s="31"/>
      <c r="ER261" s="31"/>
      <c r="ES261" s="31"/>
      <c r="ET261" s="31"/>
      <c r="EU261" s="31"/>
      <c r="EV261" s="31"/>
      <c r="EW261" s="31"/>
      <c r="EX261" s="31"/>
      <c r="EY261" s="31"/>
      <c r="EZ261" s="31"/>
      <c r="FA261" s="31"/>
      <c r="FB261" s="31"/>
      <c r="FC261" s="31"/>
      <c r="FD261" s="31"/>
      <c r="FE261" s="31"/>
      <c r="FF261" s="31"/>
      <c r="FG261" s="31"/>
      <c r="FH261" s="31"/>
      <c r="FI261" s="31"/>
      <c r="FJ261" s="31"/>
      <c r="FK261" s="31"/>
      <c r="FL261" s="31"/>
      <c r="FM261" s="31"/>
      <c r="FN261" s="31"/>
      <c r="FO261" s="31"/>
      <c r="FP261" s="31"/>
      <c r="FQ261" s="31"/>
      <c r="FR261" s="31"/>
      <c r="FS261" s="31"/>
      <c r="FT261" s="31"/>
      <c r="FU261" s="31"/>
      <c r="FV261" s="31"/>
      <c r="FW261" s="31"/>
      <c r="FX261" s="31"/>
      <c r="FY261" s="31"/>
      <c r="FZ261" s="31"/>
      <c r="GA261" s="31"/>
      <c r="GB261" s="31"/>
      <c r="GC261" s="31"/>
      <c r="GD261" s="31"/>
      <c r="GE261" s="31"/>
      <c r="GF261" s="31"/>
      <c r="GG261" s="31"/>
      <c r="GH261" s="31"/>
      <c r="GI261" s="31"/>
      <c r="GJ261" s="31"/>
      <c r="GK261" s="31"/>
      <c r="GL261" s="31"/>
      <c r="GM261" s="31"/>
      <c r="GN261" s="31"/>
      <c r="GO261" s="31"/>
      <c r="GP261" s="31"/>
      <c r="GQ261" s="31"/>
      <c r="GR261" s="31"/>
      <c r="GS261" s="31"/>
      <c r="GT261" s="31"/>
      <c r="GU261" s="31"/>
      <c r="GV261" s="31"/>
      <c r="GW261" s="31"/>
      <c r="GX261" s="31"/>
      <c r="GY261" s="31"/>
      <c r="GZ261" s="31"/>
      <c r="HA261" s="31"/>
      <c r="HB261" s="31"/>
      <c r="HC261" s="31"/>
      <c r="HD261" s="31"/>
      <c r="HE261" s="31"/>
      <c r="HF261" s="31"/>
      <c r="HG261" s="31"/>
      <c r="HH261" s="31"/>
      <c r="HI261" s="31"/>
      <c r="HJ261" s="31"/>
      <c r="HK261" s="31"/>
      <c r="HL261" s="31"/>
      <c r="HM261" s="31"/>
      <c r="HN261" s="31"/>
      <c r="HO261" s="31"/>
      <c r="HP261" s="31"/>
      <c r="HQ261" s="31"/>
      <c r="HR261" s="31"/>
      <c r="HS261" s="31"/>
      <c r="HT261" s="31"/>
      <c r="HU261" s="31"/>
      <c r="HV261" s="31"/>
      <c r="HW261" s="31"/>
      <c r="HX261" s="31"/>
      <c r="HY261" s="31"/>
      <c r="HZ261" s="31"/>
      <c r="IA261" s="31"/>
      <c r="IB261" s="31"/>
      <c r="IC261" s="31"/>
      <c r="ID261" s="31"/>
      <c r="IE261" s="31"/>
      <c r="IF261" s="31"/>
      <c r="IG261" s="31"/>
      <c r="IH261" s="31"/>
      <c r="II261" s="31"/>
      <c r="IJ261" s="31"/>
      <c r="IK261" s="31"/>
      <c r="IL261" s="31"/>
      <c r="IM261" s="31"/>
      <c r="IN261" s="31"/>
      <c r="IO261" s="31"/>
      <c r="IP261" s="31"/>
      <c r="IQ261" s="31"/>
      <c r="IR261" s="31"/>
      <c r="IS261" s="31"/>
      <c r="IT261" s="31"/>
      <c r="IU261" s="31"/>
      <c r="IV261" s="31"/>
    </row>
    <row r="262" spans="1:256" x14ac:dyDescent="0.25">
      <c r="A262" s="2"/>
      <c r="B262" s="31"/>
      <c r="C262" s="18"/>
      <c r="D262" s="31"/>
      <c r="E262" s="31"/>
      <c r="F262" s="31"/>
      <c r="G262" s="31"/>
      <c r="H262" s="31"/>
      <c r="I262" s="31"/>
      <c r="J262" s="31"/>
      <c r="K262" s="31"/>
      <c r="L262" s="31"/>
      <c r="M262" s="31"/>
      <c r="N262" s="31"/>
      <c r="O262" s="31"/>
      <c r="P262" s="31"/>
      <c r="Q262" s="31"/>
      <c r="R262" s="31"/>
      <c r="S262" s="31"/>
      <c r="T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c r="EC262" s="31"/>
      <c r="ED262" s="31"/>
      <c r="EE262" s="31"/>
      <c r="EF262" s="31"/>
      <c r="EG262" s="31"/>
      <c r="EH262" s="31"/>
      <c r="EI262" s="31"/>
      <c r="EJ262" s="31"/>
      <c r="EK262" s="31"/>
      <c r="EL262" s="31"/>
      <c r="EM262" s="31"/>
      <c r="EN262" s="31"/>
      <c r="EO262" s="31"/>
      <c r="EP262" s="31"/>
      <c r="EQ262" s="31"/>
      <c r="ER262" s="31"/>
      <c r="ES262" s="31"/>
      <c r="ET262" s="31"/>
      <c r="EU262" s="31"/>
      <c r="EV262" s="31"/>
      <c r="EW262" s="31"/>
      <c r="EX262" s="31"/>
      <c r="EY262" s="31"/>
      <c r="EZ262" s="31"/>
      <c r="FA262" s="31"/>
      <c r="FB262" s="31"/>
      <c r="FC262" s="31"/>
      <c r="FD262" s="31"/>
      <c r="FE262" s="31"/>
      <c r="FF262" s="31"/>
      <c r="FG262" s="31"/>
      <c r="FH262" s="31"/>
      <c r="FI262" s="31"/>
      <c r="FJ262" s="31"/>
      <c r="FK262" s="31"/>
      <c r="FL262" s="31"/>
      <c r="FM262" s="31"/>
      <c r="FN262" s="31"/>
      <c r="FO262" s="31"/>
      <c r="FP262" s="31"/>
      <c r="FQ262" s="31"/>
      <c r="FR262" s="31"/>
      <c r="FS262" s="31"/>
      <c r="FT262" s="31"/>
      <c r="FU262" s="31"/>
      <c r="FV262" s="31"/>
      <c r="FW262" s="31"/>
      <c r="FX262" s="31"/>
      <c r="FY262" s="31"/>
      <c r="FZ262" s="31"/>
      <c r="GA262" s="31"/>
      <c r="GB262" s="31"/>
      <c r="GC262" s="31"/>
      <c r="GD262" s="31"/>
      <c r="GE262" s="31"/>
      <c r="GF262" s="31"/>
      <c r="GG262" s="31"/>
      <c r="GH262" s="31"/>
      <c r="GI262" s="31"/>
      <c r="GJ262" s="31"/>
      <c r="GK262" s="31"/>
      <c r="GL262" s="31"/>
      <c r="GM262" s="31"/>
      <c r="GN262" s="31"/>
      <c r="GO262" s="31"/>
      <c r="GP262" s="31"/>
      <c r="GQ262" s="31"/>
      <c r="GR262" s="31"/>
      <c r="GS262" s="31"/>
      <c r="GT262" s="31"/>
      <c r="GU262" s="31"/>
      <c r="GV262" s="31"/>
      <c r="GW262" s="31"/>
      <c r="GX262" s="31"/>
      <c r="GY262" s="31"/>
      <c r="GZ262" s="31"/>
      <c r="HA262" s="31"/>
      <c r="HB262" s="31"/>
      <c r="HC262" s="31"/>
      <c r="HD262" s="31"/>
      <c r="HE262" s="31"/>
      <c r="HF262" s="31"/>
      <c r="HG262" s="31"/>
      <c r="HH262" s="31"/>
      <c r="HI262" s="31"/>
      <c r="HJ262" s="31"/>
      <c r="HK262" s="31"/>
      <c r="HL262" s="31"/>
      <c r="HM262" s="31"/>
      <c r="HN262" s="31"/>
      <c r="HO262" s="31"/>
      <c r="HP262" s="31"/>
      <c r="HQ262" s="31"/>
      <c r="HR262" s="31"/>
      <c r="HS262" s="31"/>
      <c r="HT262" s="31"/>
      <c r="HU262" s="31"/>
      <c r="HV262" s="31"/>
      <c r="HW262" s="31"/>
      <c r="HX262" s="31"/>
      <c r="HY262" s="31"/>
      <c r="HZ262" s="31"/>
      <c r="IA262" s="31"/>
      <c r="IB262" s="31"/>
      <c r="IC262" s="31"/>
      <c r="ID262" s="31"/>
      <c r="IE262" s="31"/>
      <c r="IF262" s="31"/>
      <c r="IG262" s="31"/>
      <c r="IH262" s="31"/>
      <c r="II262" s="31"/>
      <c r="IJ262" s="31"/>
      <c r="IK262" s="31"/>
      <c r="IL262" s="31"/>
      <c r="IM262" s="31"/>
      <c r="IN262" s="31"/>
      <c r="IO262" s="31"/>
      <c r="IP262" s="31"/>
      <c r="IQ262" s="31"/>
      <c r="IR262" s="31"/>
      <c r="IS262" s="31"/>
      <c r="IT262" s="31"/>
      <c r="IU262" s="31"/>
      <c r="IV262" s="31"/>
    </row>
    <row r="263" spans="1:256" x14ac:dyDescent="0.25">
      <c r="A263" s="2"/>
      <c r="B263" s="31"/>
      <c r="C263" s="18"/>
      <c r="D263" s="31"/>
      <c r="E263" s="31"/>
      <c r="F263" s="31"/>
      <c r="G263" s="31"/>
      <c r="H263" s="31"/>
      <c r="I263" s="31"/>
      <c r="J263" s="31"/>
      <c r="K263" s="31"/>
      <c r="L263" s="31"/>
      <c r="M263" s="31"/>
      <c r="N263" s="31"/>
      <c r="O263" s="31"/>
      <c r="P263" s="31"/>
      <c r="Q263" s="31"/>
      <c r="R263" s="31"/>
      <c r="S263" s="31"/>
      <c r="T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c r="EC263" s="31"/>
      <c r="ED263" s="31"/>
      <c r="EE263" s="31"/>
      <c r="EF263" s="31"/>
      <c r="EG263" s="31"/>
      <c r="EH263" s="31"/>
      <c r="EI263" s="31"/>
      <c r="EJ263" s="31"/>
      <c r="EK263" s="31"/>
      <c r="EL263" s="31"/>
      <c r="EM263" s="31"/>
      <c r="EN263" s="31"/>
      <c r="EO263" s="31"/>
      <c r="EP263" s="31"/>
      <c r="EQ263" s="31"/>
      <c r="ER263" s="31"/>
      <c r="ES263" s="31"/>
      <c r="ET263" s="31"/>
      <c r="EU263" s="31"/>
      <c r="EV263" s="31"/>
      <c r="EW263" s="31"/>
      <c r="EX263" s="31"/>
      <c r="EY263" s="31"/>
      <c r="EZ263" s="31"/>
      <c r="FA263" s="31"/>
      <c r="FB263" s="31"/>
      <c r="FC263" s="31"/>
      <c r="FD263" s="31"/>
      <c r="FE263" s="31"/>
      <c r="FF263" s="31"/>
      <c r="FG263" s="31"/>
      <c r="FH263" s="31"/>
      <c r="FI263" s="31"/>
      <c r="FJ263" s="31"/>
      <c r="FK263" s="31"/>
      <c r="FL263" s="31"/>
      <c r="FM263" s="31"/>
      <c r="FN263" s="31"/>
      <c r="FO263" s="31"/>
      <c r="FP263" s="31"/>
      <c r="FQ263" s="31"/>
      <c r="FR263" s="31"/>
      <c r="FS263" s="31"/>
      <c r="FT263" s="31"/>
      <c r="FU263" s="31"/>
      <c r="FV263" s="31"/>
      <c r="FW263" s="31"/>
      <c r="FX263" s="31"/>
      <c r="FY263" s="31"/>
      <c r="FZ263" s="31"/>
      <c r="GA263" s="31"/>
      <c r="GB263" s="31"/>
      <c r="GC263" s="31"/>
      <c r="GD263" s="31"/>
      <c r="GE263" s="31"/>
      <c r="GF263" s="31"/>
      <c r="GG263" s="31"/>
      <c r="GH263" s="31"/>
      <c r="GI263" s="31"/>
      <c r="GJ263" s="31"/>
      <c r="GK263" s="31"/>
      <c r="GL263" s="31"/>
      <c r="GM263" s="31"/>
      <c r="GN263" s="31"/>
      <c r="GO263" s="31"/>
      <c r="GP263" s="31"/>
      <c r="GQ263" s="31"/>
      <c r="GR263" s="31"/>
      <c r="GS263" s="31"/>
      <c r="GT263" s="31"/>
      <c r="GU263" s="31"/>
      <c r="GV263" s="31"/>
      <c r="GW263" s="31"/>
      <c r="GX263" s="31"/>
      <c r="GY263" s="31"/>
      <c r="GZ263" s="31"/>
      <c r="HA263" s="31"/>
      <c r="HB263" s="31"/>
      <c r="HC263" s="31"/>
      <c r="HD263" s="31"/>
      <c r="HE263" s="31"/>
      <c r="HF263" s="31"/>
      <c r="HG263" s="31"/>
      <c r="HH263" s="31"/>
      <c r="HI263" s="31"/>
      <c r="HJ263" s="31"/>
      <c r="HK263" s="31"/>
      <c r="HL263" s="31"/>
      <c r="HM263" s="31"/>
      <c r="HN263" s="31"/>
      <c r="HO263" s="31"/>
      <c r="HP263" s="31"/>
      <c r="HQ263" s="31"/>
      <c r="HR263" s="31"/>
      <c r="HS263" s="31"/>
      <c r="HT263" s="31"/>
      <c r="HU263" s="31"/>
      <c r="HV263" s="31"/>
      <c r="HW263" s="31"/>
      <c r="HX263" s="31"/>
      <c r="HY263" s="31"/>
      <c r="HZ263" s="31"/>
      <c r="IA263" s="31"/>
      <c r="IB263" s="31"/>
      <c r="IC263" s="31"/>
      <c r="ID263" s="31"/>
      <c r="IE263" s="31"/>
      <c r="IF263" s="31"/>
      <c r="IG263" s="31"/>
      <c r="IH263" s="31"/>
      <c r="II263" s="31"/>
      <c r="IJ263" s="31"/>
      <c r="IK263" s="31"/>
      <c r="IL263" s="31"/>
      <c r="IM263" s="31"/>
      <c r="IN263" s="31"/>
      <c r="IO263" s="31"/>
      <c r="IP263" s="31"/>
      <c r="IQ263" s="31"/>
      <c r="IR263" s="31"/>
      <c r="IS263" s="31"/>
      <c r="IT263" s="31"/>
      <c r="IU263" s="31"/>
      <c r="IV263" s="31"/>
    </row>
    <row r="264" spans="1:256" x14ac:dyDescent="0.25">
      <c r="A264" s="2"/>
      <c r="B264" s="31"/>
      <c r="C264" s="18"/>
      <c r="D264" s="31"/>
      <c r="E264" s="31"/>
      <c r="F264" s="31"/>
      <c r="G264" s="31"/>
      <c r="H264" s="31"/>
      <c r="I264" s="31"/>
      <c r="J264" s="31"/>
      <c r="K264" s="31"/>
      <c r="L264" s="31"/>
      <c r="M264" s="31"/>
      <c r="N264" s="31"/>
      <c r="O264" s="31"/>
      <c r="P264" s="31"/>
      <c r="Q264" s="31"/>
      <c r="R264" s="31"/>
      <c r="S264" s="31"/>
      <c r="T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c r="EC264" s="31"/>
      <c r="ED264" s="31"/>
      <c r="EE264" s="31"/>
      <c r="EF264" s="31"/>
      <c r="EG264" s="31"/>
      <c r="EH264" s="31"/>
      <c r="EI264" s="31"/>
      <c r="EJ264" s="31"/>
      <c r="EK264" s="31"/>
      <c r="EL264" s="31"/>
      <c r="EM264" s="31"/>
      <c r="EN264" s="31"/>
      <c r="EO264" s="31"/>
      <c r="EP264" s="31"/>
      <c r="EQ264" s="31"/>
      <c r="ER264" s="31"/>
      <c r="ES264" s="31"/>
      <c r="ET264" s="31"/>
      <c r="EU264" s="31"/>
      <c r="EV264" s="31"/>
      <c r="EW264" s="31"/>
      <c r="EX264" s="31"/>
      <c r="EY264" s="31"/>
      <c r="EZ264" s="31"/>
      <c r="FA264" s="31"/>
      <c r="FB264" s="31"/>
      <c r="FC264" s="31"/>
      <c r="FD264" s="31"/>
      <c r="FE264" s="31"/>
      <c r="FF264" s="31"/>
      <c r="FG264" s="31"/>
      <c r="FH264" s="31"/>
      <c r="FI264" s="31"/>
      <c r="FJ264" s="31"/>
      <c r="FK264" s="31"/>
      <c r="FL264" s="31"/>
      <c r="FM264" s="31"/>
      <c r="FN264" s="31"/>
      <c r="FO264" s="31"/>
      <c r="FP264" s="31"/>
      <c r="FQ264" s="31"/>
      <c r="FR264" s="31"/>
      <c r="FS264" s="31"/>
      <c r="FT264" s="31"/>
      <c r="FU264" s="31"/>
      <c r="FV264" s="31"/>
      <c r="FW264" s="31"/>
      <c r="FX264" s="31"/>
      <c r="FY264" s="31"/>
      <c r="FZ264" s="31"/>
      <c r="GA264" s="31"/>
      <c r="GB264" s="31"/>
      <c r="GC264" s="31"/>
      <c r="GD264" s="31"/>
      <c r="GE264" s="31"/>
      <c r="GF264" s="31"/>
      <c r="GG264" s="31"/>
      <c r="GH264" s="31"/>
      <c r="GI264" s="31"/>
      <c r="GJ264" s="31"/>
      <c r="GK264" s="31"/>
      <c r="GL264" s="31"/>
      <c r="GM264" s="31"/>
      <c r="GN264" s="31"/>
      <c r="GO264" s="31"/>
      <c r="GP264" s="31"/>
      <c r="GQ264" s="31"/>
      <c r="GR264" s="31"/>
      <c r="GS264" s="31"/>
      <c r="GT264" s="31"/>
      <c r="GU264" s="31"/>
      <c r="GV264" s="31"/>
      <c r="GW264" s="31"/>
      <c r="GX264" s="31"/>
      <c r="GY264" s="31"/>
      <c r="GZ264" s="31"/>
      <c r="HA264" s="31"/>
      <c r="HB264" s="31"/>
      <c r="HC264" s="31"/>
      <c r="HD264" s="31"/>
      <c r="HE264" s="31"/>
      <c r="HF264" s="31"/>
      <c r="HG264" s="31"/>
      <c r="HH264" s="31"/>
      <c r="HI264" s="31"/>
      <c r="HJ264" s="31"/>
      <c r="HK264" s="31"/>
      <c r="HL264" s="31"/>
      <c r="HM264" s="31"/>
      <c r="HN264" s="31"/>
      <c r="HO264" s="31"/>
      <c r="HP264" s="31"/>
      <c r="HQ264" s="31"/>
      <c r="HR264" s="31"/>
      <c r="HS264" s="31"/>
      <c r="HT264" s="31"/>
      <c r="HU264" s="31"/>
      <c r="HV264" s="31"/>
      <c r="HW264" s="31"/>
      <c r="HX264" s="31"/>
      <c r="HY264" s="31"/>
      <c r="HZ264" s="31"/>
      <c r="IA264" s="31"/>
      <c r="IB264" s="31"/>
      <c r="IC264" s="31"/>
      <c r="ID264" s="31"/>
      <c r="IE264" s="31"/>
      <c r="IF264" s="31"/>
      <c r="IG264" s="31"/>
      <c r="IH264" s="31"/>
      <c r="II264" s="31"/>
      <c r="IJ264" s="31"/>
      <c r="IK264" s="31"/>
      <c r="IL264" s="31"/>
      <c r="IM264" s="31"/>
      <c r="IN264" s="31"/>
      <c r="IO264" s="31"/>
      <c r="IP264" s="31"/>
      <c r="IQ264" s="31"/>
      <c r="IR264" s="31"/>
      <c r="IS264" s="31"/>
      <c r="IT264" s="31"/>
      <c r="IU264" s="31"/>
      <c r="IV264" s="31"/>
    </row>
    <row r="265" spans="1:256" x14ac:dyDescent="0.25">
      <c r="A265" s="2"/>
      <c r="B265" s="31"/>
      <c r="C265" s="18"/>
      <c r="D265" s="31"/>
      <c r="E265" s="31"/>
      <c r="F265" s="31"/>
      <c r="G265" s="31"/>
      <c r="H265" s="31"/>
      <c r="I265" s="31"/>
      <c r="J265" s="31"/>
      <c r="K265" s="31"/>
      <c r="L265" s="31"/>
      <c r="M265" s="31"/>
      <c r="N265" s="31"/>
      <c r="O265" s="31"/>
      <c r="P265" s="31"/>
      <c r="Q265" s="31"/>
      <c r="R265" s="31"/>
      <c r="S265" s="31"/>
      <c r="T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c r="EC265" s="31"/>
      <c r="ED265" s="31"/>
      <c r="EE265" s="31"/>
      <c r="EF265" s="31"/>
      <c r="EG265" s="31"/>
      <c r="EH265" s="31"/>
      <c r="EI265" s="31"/>
      <c r="EJ265" s="31"/>
      <c r="EK265" s="31"/>
      <c r="EL265" s="31"/>
      <c r="EM265" s="31"/>
      <c r="EN265" s="31"/>
      <c r="EO265" s="31"/>
      <c r="EP265" s="31"/>
      <c r="EQ265" s="31"/>
      <c r="ER265" s="31"/>
      <c r="ES265" s="31"/>
      <c r="ET265" s="31"/>
      <c r="EU265" s="31"/>
      <c r="EV265" s="31"/>
      <c r="EW265" s="31"/>
      <c r="EX265" s="31"/>
      <c r="EY265" s="31"/>
      <c r="EZ265" s="31"/>
      <c r="FA265" s="31"/>
      <c r="FB265" s="31"/>
      <c r="FC265" s="31"/>
      <c r="FD265" s="31"/>
      <c r="FE265" s="31"/>
      <c r="FF265" s="31"/>
      <c r="FG265" s="31"/>
      <c r="FH265" s="31"/>
      <c r="FI265" s="31"/>
      <c r="FJ265" s="31"/>
      <c r="FK265" s="31"/>
      <c r="FL265" s="31"/>
      <c r="FM265" s="31"/>
      <c r="FN265" s="31"/>
      <c r="FO265" s="31"/>
      <c r="FP265" s="31"/>
      <c r="FQ265" s="31"/>
      <c r="FR265" s="31"/>
      <c r="FS265" s="31"/>
      <c r="FT265" s="31"/>
      <c r="FU265" s="31"/>
      <c r="FV265" s="31"/>
      <c r="FW265" s="31"/>
      <c r="FX265" s="31"/>
      <c r="FY265" s="31"/>
      <c r="FZ265" s="31"/>
      <c r="GA265" s="31"/>
      <c r="GB265" s="31"/>
      <c r="GC265" s="31"/>
      <c r="GD265" s="31"/>
      <c r="GE265" s="31"/>
      <c r="GF265" s="31"/>
      <c r="GG265" s="31"/>
      <c r="GH265" s="31"/>
      <c r="GI265" s="31"/>
      <c r="GJ265" s="31"/>
      <c r="GK265" s="31"/>
      <c r="GL265" s="31"/>
      <c r="GM265" s="31"/>
      <c r="GN265" s="31"/>
      <c r="GO265" s="31"/>
      <c r="GP265" s="31"/>
      <c r="GQ265" s="31"/>
      <c r="GR265" s="31"/>
      <c r="GS265" s="31"/>
      <c r="GT265" s="31"/>
      <c r="GU265" s="31"/>
      <c r="GV265" s="31"/>
      <c r="GW265" s="31"/>
      <c r="GX265" s="31"/>
      <c r="GY265" s="31"/>
      <c r="GZ265" s="31"/>
      <c r="HA265" s="31"/>
      <c r="HB265" s="31"/>
      <c r="HC265" s="31"/>
      <c r="HD265" s="31"/>
      <c r="HE265" s="31"/>
      <c r="HF265" s="31"/>
      <c r="HG265" s="31"/>
      <c r="HH265" s="31"/>
      <c r="HI265" s="31"/>
      <c r="HJ265" s="31"/>
      <c r="HK265" s="31"/>
      <c r="HL265" s="31"/>
      <c r="HM265" s="31"/>
      <c r="HN265" s="31"/>
      <c r="HO265" s="31"/>
      <c r="HP265" s="31"/>
      <c r="HQ265" s="31"/>
      <c r="HR265" s="31"/>
      <c r="HS265" s="31"/>
      <c r="HT265" s="31"/>
      <c r="HU265" s="31"/>
      <c r="HV265" s="31"/>
      <c r="HW265" s="31"/>
      <c r="HX265" s="31"/>
      <c r="HY265" s="31"/>
      <c r="HZ265" s="31"/>
      <c r="IA265" s="31"/>
      <c r="IB265" s="31"/>
      <c r="IC265" s="31"/>
      <c r="ID265" s="31"/>
      <c r="IE265" s="31"/>
      <c r="IF265" s="31"/>
      <c r="IG265" s="31"/>
      <c r="IH265" s="31"/>
      <c r="II265" s="31"/>
      <c r="IJ265" s="31"/>
      <c r="IK265" s="31"/>
      <c r="IL265" s="31"/>
      <c r="IM265" s="31"/>
      <c r="IN265" s="31"/>
      <c r="IO265" s="31"/>
      <c r="IP265" s="31"/>
      <c r="IQ265" s="31"/>
      <c r="IR265" s="31"/>
      <c r="IS265" s="31"/>
      <c r="IT265" s="31"/>
      <c r="IU265" s="31"/>
      <c r="IV265" s="31"/>
    </row>
    <row r="266" spans="1:256" x14ac:dyDescent="0.25">
      <c r="A266" s="2"/>
      <c r="B266" s="31"/>
      <c r="C266" s="18"/>
      <c r="D266" s="31"/>
      <c r="E266" s="31"/>
      <c r="F266" s="31"/>
      <c r="G266" s="31"/>
      <c r="H266" s="31"/>
      <c r="I266" s="31"/>
      <c r="J266" s="31"/>
      <c r="K266" s="31"/>
      <c r="L266" s="31"/>
      <c r="M266" s="31"/>
      <c r="N266" s="31"/>
      <c r="O266" s="31"/>
      <c r="P266" s="31"/>
      <c r="Q266" s="31"/>
      <c r="R266" s="31"/>
      <c r="S266" s="31"/>
      <c r="T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c r="EC266" s="31"/>
      <c r="ED266" s="31"/>
      <c r="EE266" s="31"/>
      <c r="EF266" s="31"/>
      <c r="EG266" s="31"/>
      <c r="EH266" s="31"/>
      <c r="EI266" s="31"/>
      <c r="EJ266" s="31"/>
      <c r="EK266" s="31"/>
      <c r="EL266" s="31"/>
      <c r="EM266" s="31"/>
      <c r="EN266" s="31"/>
      <c r="EO266" s="31"/>
      <c r="EP266" s="31"/>
      <c r="EQ266" s="31"/>
      <c r="ER266" s="31"/>
      <c r="ES266" s="31"/>
      <c r="ET266" s="31"/>
      <c r="EU266" s="31"/>
      <c r="EV266" s="31"/>
      <c r="EW266" s="31"/>
      <c r="EX266" s="31"/>
      <c r="EY266" s="31"/>
      <c r="EZ266" s="31"/>
      <c r="FA266" s="31"/>
      <c r="FB266" s="31"/>
      <c r="FC266" s="31"/>
      <c r="FD266" s="31"/>
      <c r="FE266" s="31"/>
      <c r="FF266" s="31"/>
      <c r="FG266" s="31"/>
      <c r="FH266" s="31"/>
      <c r="FI266" s="31"/>
      <c r="FJ266" s="31"/>
      <c r="FK266" s="31"/>
      <c r="FL266" s="31"/>
      <c r="FM266" s="31"/>
      <c r="FN266" s="31"/>
      <c r="FO266" s="31"/>
      <c r="FP266" s="31"/>
      <c r="FQ266" s="31"/>
      <c r="FR266" s="31"/>
      <c r="FS266" s="31"/>
      <c r="FT266" s="31"/>
      <c r="FU266" s="31"/>
      <c r="FV266" s="31"/>
      <c r="FW266" s="31"/>
      <c r="FX266" s="31"/>
      <c r="FY266" s="31"/>
      <c r="FZ266" s="31"/>
      <c r="GA266" s="31"/>
      <c r="GB266" s="31"/>
      <c r="GC266" s="31"/>
      <c r="GD266" s="31"/>
      <c r="GE266" s="31"/>
      <c r="GF266" s="31"/>
      <c r="GG266" s="31"/>
      <c r="GH266" s="31"/>
      <c r="GI266" s="31"/>
      <c r="GJ266" s="31"/>
      <c r="GK266" s="31"/>
      <c r="GL266" s="31"/>
      <c r="GM266" s="31"/>
      <c r="GN266" s="31"/>
      <c r="GO266" s="31"/>
      <c r="GP266" s="31"/>
      <c r="GQ266" s="31"/>
      <c r="GR266" s="31"/>
      <c r="GS266" s="31"/>
      <c r="GT266" s="31"/>
      <c r="GU266" s="31"/>
      <c r="GV266" s="31"/>
      <c r="GW266" s="31"/>
      <c r="GX266" s="31"/>
      <c r="GY266" s="31"/>
      <c r="GZ266" s="31"/>
      <c r="HA266" s="31"/>
      <c r="HB266" s="31"/>
      <c r="HC266" s="31"/>
      <c r="HD266" s="31"/>
      <c r="HE266" s="31"/>
      <c r="HF266" s="31"/>
      <c r="HG266" s="31"/>
      <c r="HH266" s="31"/>
      <c r="HI266" s="31"/>
      <c r="HJ266" s="31"/>
      <c r="HK266" s="31"/>
      <c r="HL266" s="31"/>
      <c r="HM266" s="31"/>
      <c r="HN266" s="31"/>
      <c r="HO266" s="31"/>
      <c r="HP266" s="31"/>
      <c r="HQ266" s="31"/>
      <c r="HR266" s="31"/>
      <c r="HS266" s="31"/>
      <c r="HT266" s="31"/>
      <c r="HU266" s="31"/>
      <c r="HV266" s="31"/>
      <c r="HW266" s="31"/>
      <c r="HX266" s="31"/>
      <c r="HY266" s="31"/>
      <c r="HZ266" s="31"/>
      <c r="IA266" s="31"/>
      <c r="IB266" s="31"/>
      <c r="IC266" s="31"/>
      <c r="ID266" s="31"/>
      <c r="IE266" s="31"/>
      <c r="IF266" s="31"/>
      <c r="IG266" s="31"/>
      <c r="IH266" s="31"/>
      <c r="II266" s="31"/>
      <c r="IJ266" s="31"/>
      <c r="IK266" s="31"/>
      <c r="IL266" s="31"/>
      <c r="IM266" s="31"/>
      <c r="IN266" s="31"/>
      <c r="IO266" s="31"/>
      <c r="IP266" s="31"/>
      <c r="IQ266" s="31"/>
      <c r="IR266" s="31"/>
      <c r="IS266" s="31"/>
      <c r="IT266" s="31"/>
      <c r="IU266" s="31"/>
      <c r="IV266" s="31"/>
    </row>
    <row r="267" spans="1:256" x14ac:dyDescent="0.25">
      <c r="A267" s="2"/>
      <c r="B267" s="31"/>
      <c r="C267" s="18"/>
      <c r="D267" s="31"/>
      <c r="E267" s="31"/>
      <c r="F267" s="31"/>
      <c r="G267" s="31"/>
      <c r="H267" s="31"/>
      <c r="I267" s="31"/>
      <c r="J267" s="31"/>
      <c r="K267" s="31"/>
      <c r="L267" s="31"/>
      <c r="M267" s="31"/>
      <c r="N267" s="31"/>
      <c r="O267" s="31"/>
      <c r="P267" s="31"/>
      <c r="Q267" s="31"/>
      <c r="R267" s="31"/>
      <c r="S267" s="31"/>
      <c r="T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c r="EC267" s="31"/>
      <c r="ED267" s="31"/>
      <c r="EE267" s="31"/>
      <c r="EF267" s="31"/>
      <c r="EG267" s="31"/>
      <c r="EH267" s="31"/>
      <c r="EI267" s="31"/>
      <c r="EJ267" s="31"/>
      <c r="EK267" s="31"/>
      <c r="EL267" s="31"/>
      <c r="EM267" s="31"/>
      <c r="EN267" s="31"/>
      <c r="EO267" s="31"/>
      <c r="EP267" s="31"/>
      <c r="EQ267" s="31"/>
      <c r="ER267" s="31"/>
      <c r="ES267" s="31"/>
      <c r="ET267" s="31"/>
      <c r="EU267" s="31"/>
      <c r="EV267" s="31"/>
      <c r="EW267" s="31"/>
      <c r="EX267" s="31"/>
      <c r="EY267" s="31"/>
      <c r="EZ267" s="31"/>
      <c r="FA267" s="31"/>
      <c r="FB267" s="31"/>
      <c r="FC267" s="31"/>
      <c r="FD267" s="31"/>
      <c r="FE267" s="31"/>
      <c r="FF267" s="31"/>
      <c r="FG267" s="31"/>
      <c r="FH267" s="31"/>
      <c r="FI267" s="31"/>
      <c r="FJ267" s="31"/>
      <c r="FK267" s="31"/>
      <c r="FL267" s="31"/>
      <c r="FM267" s="31"/>
      <c r="FN267" s="31"/>
      <c r="FO267" s="31"/>
      <c r="FP267" s="31"/>
      <c r="FQ267" s="31"/>
      <c r="FR267" s="31"/>
      <c r="FS267" s="31"/>
      <c r="FT267" s="31"/>
      <c r="FU267" s="31"/>
      <c r="FV267" s="31"/>
      <c r="FW267" s="31"/>
      <c r="FX267" s="31"/>
      <c r="FY267" s="31"/>
      <c r="FZ267" s="31"/>
      <c r="GA267" s="31"/>
      <c r="GB267" s="31"/>
      <c r="GC267" s="31"/>
      <c r="GD267" s="31"/>
      <c r="GE267" s="31"/>
      <c r="GF267" s="31"/>
      <c r="GG267" s="31"/>
      <c r="GH267" s="31"/>
      <c r="GI267" s="31"/>
      <c r="GJ267" s="31"/>
      <c r="GK267" s="31"/>
      <c r="GL267" s="31"/>
      <c r="GM267" s="31"/>
      <c r="GN267" s="31"/>
      <c r="GO267" s="31"/>
      <c r="GP267" s="31"/>
      <c r="GQ267" s="31"/>
      <c r="GR267" s="31"/>
      <c r="GS267" s="31"/>
      <c r="GT267" s="31"/>
      <c r="GU267" s="31"/>
      <c r="GV267" s="31"/>
      <c r="GW267" s="31"/>
      <c r="GX267" s="31"/>
      <c r="GY267" s="31"/>
      <c r="GZ267" s="31"/>
      <c r="HA267" s="31"/>
      <c r="HB267" s="31"/>
      <c r="HC267" s="31"/>
      <c r="HD267" s="31"/>
      <c r="HE267" s="31"/>
      <c r="HF267" s="31"/>
      <c r="HG267" s="31"/>
      <c r="HH267" s="31"/>
      <c r="HI267" s="31"/>
      <c r="HJ267" s="31"/>
      <c r="HK267" s="31"/>
      <c r="HL267" s="31"/>
      <c r="HM267" s="31"/>
      <c r="HN267" s="31"/>
      <c r="HO267" s="31"/>
      <c r="HP267" s="31"/>
      <c r="HQ267" s="31"/>
      <c r="HR267" s="31"/>
      <c r="HS267" s="31"/>
      <c r="HT267" s="31"/>
      <c r="HU267" s="31"/>
      <c r="HV267" s="31"/>
      <c r="HW267" s="31"/>
      <c r="HX267" s="31"/>
      <c r="HY267" s="31"/>
      <c r="HZ267" s="31"/>
      <c r="IA267" s="31"/>
      <c r="IB267" s="31"/>
      <c r="IC267" s="31"/>
      <c r="ID267" s="31"/>
      <c r="IE267" s="31"/>
      <c r="IF267" s="31"/>
      <c r="IG267" s="31"/>
      <c r="IH267" s="31"/>
      <c r="II267" s="31"/>
      <c r="IJ267" s="31"/>
      <c r="IK267" s="31"/>
      <c r="IL267" s="31"/>
      <c r="IM267" s="31"/>
      <c r="IN267" s="31"/>
      <c r="IO267" s="31"/>
      <c r="IP267" s="31"/>
      <c r="IQ267" s="31"/>
      <c r="IR267" s="31"/>
      <c r="IS267" s="31"/>
      <c r="IT267" s="31"/>
      <c r="IU267" s="31"/>
      <c r="IV267" s="31"/>
    </row>
    <row r="268" spans="1:256" x14ac:dyDescent="0.25">
      <c r="A268" s="2"/>
      <c r="B268" s="31"/>
      <c r="C268" s="18"/>
      <c r="D268" s="31"/>
      <c r="E268" s="31"/>
      <c r="F268" s="31"/>
      <c r="G268" s="31"/>
      <c r="H268" s="31"/>
      <c r="I268" s="31"/>
      <c r="J268" s="31"/>
      <c r="K268" s="31"/>
      <c r="L268" s="31"/>
      <c r="M268" s="31"/>
      <c r="N268" s="31"/>
      <c r="O268" s="31"/>
      <c r="P268" s="31"/>
      <c r="Q268" s="31"/>
      <c r="R268" s="31"/>
      <c r="S268" s="31"/>
      <c r="T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c r="EC268" s="31"/>
      <c r="ED268" s="31"/>
      <c r="EE268" s="31"/>
      <c r="EF268" s="31"/>
      <c r="EG268" s="31"/>
      <c r="EH268" s="31"/>
      <c r="EI268" s="31"/>
      <c r="EJ268" s="31"/>
      <c r="EK268" s="31"/>
      <c r="EL268" s="31"/>
      <c r="EM268" s="31"/>
      <c r="EN268" s="31"/>
      <c r="EO268" s="31"/>
      <c r="EP268" s="31"/>
      <c r="EQ268" s="31"/>
      <c r="ER268" s="31"/>
      <c r="ES268" s="31"/>
      <c r="ET268" s="31"/>
      <c r="EU268" s="31"/>
      <c r="EV268" s="31"/>
      <c r="EW268" s="31"/>
      <c r="EX268" s="31"/>
      <c r="EY268" s="31"/>
      <c r="EZ268" s="31"/>
      <c r="FA268" s="31"/>
      <c r="FB268" s="31"/>
      <c r="FC268" s="31"/>
      <c r="FD268" s="31"/>
      <c r="FE268" s="31"/>
      <c r="FF268" s="31"/>
      <c r="FG268" s="31"/>
      <c r="FH268" s="31"/>
      <c r="FI268" s="31"/>
      <c r="FJ268" s="31"/>
      <c r="FK268" s="31"/>
      <c r="FL268" s="31"/>
      <c r="FM268" s="31"/>
      <c r="FN268" s="31"/>
      <c r="FO268" s="31"/>
      <c r="FP268" s="31"/>
      <c r="FQ268" s="31"/>
      <c r="FR268" s="31"/>
      <c r="FS268" s="31"/>
      <c r="FT268" s="31"/>
      <c r="FU268" s="31"/>
      <c r="FV268" s="31"/>
      <c r="FW268" s="31"/>
      <c r="FX268" s="31"/>
      <c r="FY268" s="31"/>
      <c r="FZ268" s="31"/>
      <c r="GA268" s="31"/>
      <c r="GB268" s="31"/>
      <c r="GC268" s="31"/>
      <c r="GD268" s="31"/>
      <c r="GE268" s="31"/>
      <c r="GF268" s="31"/>
      <c r="GG268" s="31"/>
      <c r="GH268" s="31"/>
      <c r="GI268" s="31"/>
      <c r="GJ268" s="31"/>
      <c r="GK268" s="31"/>
      <c r="GL268" s="31"/>
      <c r="GM268" s="31"/>
      <c r="GN268" s="31"/>
      <c r="GO268" s="31"/>
      <c r="GP268" s="31"/>
      <c r="GQ268" s="31"/>
      <c r="GR268" s="31"/>
      <c r="GS268" s="31"/>
      <c r="GT268" s="31"/>
      <c r="GU268" s="31"/>
      <c r="GV268" s="31"/>
      <c r="GW268" s="31"/>
      <c r="GX268" s="31"/>
      <c r="GY268" s="31"/>
      <c r="GZ268" s="31"/>
      <c r="HA268" s="31"/>
      <c r="HB268" s="31"/>
      <c r="HC268" s="31"/>
      <c r="HD268" s="31"/>
      <c r="HE268" s="31"/>
      <c r="HF268" s="31"/>
      <c r="HG268" s="31"/>
      <c r="HH268" s="31"/>
      <c r="HI268" s="31"/>
      <c r="HJ268" s="31"/>
      <c r="HK268" s="31"/>
      <c r="HL268" s="31"/>
      <c r="HM268" s="31"/>
      <c r="HN268" s="31"/>
      <c r="HO268" s="31"/>
      <c r="HP268" s="31"/>
      <c r="HQ268" s="31"/>
      <c r="HR268" s="31"/>
      <c r="HS268" s="31"/>
      <c r="HT268" s="31"/>
      <c r="HU268" s="31"/>
      <c r="HV268" s="31"/>
      <c r="HW268" s="31"/>
      <c r="HX268" s="31"/>
      <c r="HY268" s="31"/>
      <c r="HZ268" s="31"/>
      <c r="IA268" s="31"/>
      <c r="IB268" s="31"/>
      <c r="IC268" s="31"/>
      <c r="ID268" s="31"/>
      <c r="IE268" s="31"/>
      <c r="IF268" s="31"/>
      <c r="IG268" s="31"/>
      <c r="IH268" s="31"/>
      <c r="II268" s="31"/>
      <c r="IJ268" s="31"/>
      <c r="IK268" s="31"/>
      <c r="IL268" s="31"/>
      <c r="IM268" s="31"/>
      <c r="IN268" s="31"/>
      <c r="IO268" s="31"/>
      <c r="IP268" s="31"/>
      <c r="IQ268" s="31"/>
      <c r="IR268" s="31"/>
      <c r="IS268" s="31"/>
      <c r="IT268" s="31"/>
      <c r="IU268" s="31"/>
      <c r="IV268" s="31"/>
    </row>
    <row r="269" spans="1:256" x14ac:dyDescent="0.25">
      <c r="A269" s="2"/>
      <c r="B269" s="31"/>
      <c r="C269" s="18"/>
      <c r="D269" s="31"/>
      <c r="E269" s="31"/>
      <c r="F269" s="31"/>
      <c r="G269" s="31"/>
      <c r="H269" s="31"/>
      <c r="I269" s="31"/>
      <c r="J269" s="31"/>
      <c r="K269" s="31"/>
      <c r="L269" s="31"/>
      <c r="M269" s="31"/>
      <c r="N269" s="31"/>
      <c r="O269" s="31"/>
      <c r="P269" s="31"/>
      <c r="Q269" s="31"/>
      <c r="R269" s="31"/>
      <c r="S269" s="31"/>
      <c r="T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c r="EC269" s="31"/>
      <c r="ED269" s="31"/>
      <c r="EE269" s="31"/>
      <c r="EF269" s="31"/>
      <c r="EG269" s="31"/>
      <c r="EH269" s="31"/>
      <c r="EI269" s="31"/>
      <c r="EJ269" s="31"/>
      <c r="EK269" s="31"/>
      <c r="EL269" s="31"/>
      <c r="EM269" s="31"/>
      <c r="EN269" s="31"/>
      <c r="EO269" s="31"/>
      <c r="EP269" s="31"/>
      <c r="EQ269" s="31"/>
      <c r="ER269" s="31"/>
      <c r="ES269" s="31"/>
      <c r="ET269" s="31"/>
      <c r="EU269" s="31"/>
      <c r="EV269" s="31"/>
      <c r="EW269" s="31"/>
      <c r="EX269" s="31"/>
      <c r="EY269" s="31"/>
      <c r="EZ269" s="31"/>
      <c r="FA269" s="31"/>
      <c r="FB269" s="31"/>
      <c r="FC269" s="31"/>
      <c r="FD269" s="31"/>
      <c r="FE269" s="31"/>
      <c r="FF269" s="31"/>
      <c r="FG269" s="31"/>
      <c r="FH269" s="31"/>
      <c r="FI269" s="31"/>
      <c r="FJ269" s="31"/>
      <c r="FK269" s="31"/>
      <c r="FL269" s="31"/>
      <c r="FM269" s="31"/>
      <c r="FN269" s="31"/>
      <c r="FO269" s="31"/>
      <c r="FP269" s="31"/>
      <c r="FQ269" s="31"/>
      <c r="FR269" s="31"/>
      <c r="FS269" s="31"/>
      <c r="FT269" s="31"/>
      <c r="FU269" s="31"/>
      <c r="FV269" s="31"/>
      <c r="FW269" s="31"/>
      <c r="FX269" s="31"/>
      <c r="FY269" s="31"/>
      <c r="FZ269" s="31"/>
      <c r="GA269" s="31"/>
      <c r="GB269" s="31"/>
      <c r="GC269" s="31"/>
      <c r="GD269" s="31"/>
      <c r="GE269" s="31"/>
      <c r="GF269" s="31"/>
      <c r="GG269" s="31"/>
      <c r="GH269" s="31"/>
      <c r="GI269" s="31"/>
      <c r="GJ269" s="31"/>
      <c r="GK269" s="31"/>
      <c r="GL269" s="31"/>
      <c r="GM269" s="31"/>
      <c r="GN269" s="31"/>
      <c r="GO269" s="31"/>
      <c r="GP269" s="31"/>
      <c r="GQ269" s="31"/>
      <c r="GR269" s="31"/>
      <c r="GS269" s="31"/>
      <c r="GT269" s="31"/>
      <c r="GU269" s="31"/>
      <c r="GV269" s="31"/>
      <c r="GW269" s="31"/>
      <c r="GX269" s="31"/>
      <c r="GY269" s="31"/>
      <c r="GZ269" s="31"/>
      <c r="HA269" s="31"/>
      <c r="HB269" s="31"/>
      <c r="HC269" s="31"/>
      <c r="HD269" s="31"/>
      <c r="HE269" s="31"/>
      <c r="HF269" s="31"/>
      <c r="HG269" s="31"/>
      <c r="HH269" s="31"/>
      <c r="HI269" s="31"/>
      <c r="HJ269" s="31"/>
      <c r="HK269" s="31"/>
      <c r="HL269" s="31"/>
      <c r="HM269" s="31"/>
      <c r="HN269" s="31"/>
      <c r="HO269" s="31"/>
      <c r="HP269" s="31"/>
      <c r="HQ269" s="31"/>
      <c r="HR269" s="31"/>
      <c r="HS269" s="31"/>
      <c r="HT269" s="31"/>
      <c r="HU269" s="31"/>
      <c r="HV269" s="31"/>
      <c r="HW269" s="31"/>
      <c r="HX269" s="31"/>
      <c r="HY269" s="31"/>
      <c r="HZ269" s="31"/>
      <c r="IA269" s="31"/>
      <c r="IB269" s="31"/>
      <c r="IC269" s="31"/>
      <c r="ID269" s="31"/>
      <c r="IE269" s="31"/>
      <c r="IF269" s="31"/>
      <c r="IG269" s="31"/>
      <c r="IH269" s="31"/>
      <c r="II269" s="31"/>
      <c r="IJ269" s="31"/>
      <c r="IK269" s="31"/>
      <c r="IL269" s="31"/>
      <c r="IM269" s="31"/>
      <c r="IN269" s="31"/>
      <c r="IO269" s="31"/>
      <c r="IP269" s="31"/>
      <c r="IQ269" s="31"/>
      <c r="IR269" s="31"/>
      <c r="IS269" s="31"/>
      <c r="IT269" s="31"/>
      <c r="IU269" s="31"/>
      <c r="IV269" s="31"/>
    </row>
    <row r="270" spans="1:256" x14ac:dyDescent="0.25">
      <c r="A270" s="2"/>
      <c r="B270" s="31"/>
      <c r="C270" s="18"/>
      <c r="D270" s="31"/>
      <c r="E270" s="31"/>
      <c r="F270" s="31"/>
      <c r="G270" s="31"/>
      <c r="H270" s="31"/>
      <c r="I270" s="31"/>
      <c r="J270" s="31"/>
      <c r="K270" s="31"/>
      <c r="L270" s="31"/>
      <c r="M270" s="31"/>
      <c r="N270" s="31"/>
      <c r="O270" s="31"/>
      <c r="P270" s="31"/>
      <c r="Q270" s="31"/>
      <c r="R270" s="31"/>
      <c r="S270" s="31"/>
      <c r="T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c r="CO270" s="31"/>
      <c r="CP270" s="31"/>
      <c r="CQ270" s="31"/>
      <c r="CR270" s="31"/>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c r="EC270" s="31"/>
      <c r="ED270" s="31"/>
      <c r="EE270" s="31"/>
      <c r="EF270" s="31"/>
      <c r="EG270" s="31"/>
      <c r="EH270" s="31"/>
      <c r="EI270" s="31"/>
      <c r="EJ270" s="31"/>
      <c r="EK270" s="31"/>
      <c r="EL270" s="31"/>
      <c r="EM270" s="31"/>
      <c r="EN270" s="31"/>
      <c r="EO270" s="31"/>
      <c r="EP270" s="31"/>
      <c r="EQ270" s="31"/>
      <c r="ER270" s="31"/>
      <c r="ES270" s="31"/>
      <c r="ET270" s="31"/>
      <c r="EU270" s="31"/>
      <c r="EV270" s="31"/>
      <c r="EW270" s="31"/>
      <c r="EX270" s="31"/>
      <c r="EY270" s="31"/>
      <c r="EZ270" s="31"/>
      <c r="FA270" s="31"/>
      <c r="FB270" s="31"/>
      <c r="FC270" s="31"/>
      <c r="FD270" s="31"/>
      <c r="FE270" s="31"/>
      <c r="FF270" s="31"/>
      <c r="FG270" s="31"/>
      <c r="FH270" s="31"/>
      <c r="FI270" s="31"/>
      <c r="FJ270" s="31"/>
      <c r="FK270" s="31"/>
      <c r="FL270" s="31"/>
      <c r="FM270" s="31"/>
      <c r="FN270" s="31"/>
      <c r="FO270" s="31"/>
      <c r="FP270" s="31"/>
      <c r="FQ270" s="31"/>
      <c r="FR270" s="31"/>
      <c r="FS270" s="31"/>
      <c r="FT270" s="31"/>
      <c r="FU270" s="31"/>
      <c r="FV270" s="31"/>
      <c r="FW270" s="31"/>
      <c r="FX270" s="31"/>
      <c r="FY270" s="31"/>
      <c r="FZ270" s="31"/>
      <c r="GA270" s="31"/>
      <c r="GB270" s="31"/>
      <c r="GC270" s="31"/>
      <c r="GD270" s="31"/>
      <c r="GE270" s="31"/>
      <c r="GF270" s="31"/>
      <c r="GG270" s="31"/>
      <c r="GH270" s="31"/>
      <c r="GI270" s="31"/>
      <c r="GJ270" s="31"/>
      <c r="GK270" s="31"/>
      <c r="GL270" s="31"/>
      <c r="GM270" s="31"/>
      <c r="GN270" s="31"/>
      <c r="GO270" s="31"/>
      <c r="GP270" s="31"/>
      <c r="GQ270" s="31"/>
      <c r="GR270" s="31"/>
      <c r="GS270" s="31"/>
      <c r="GT270" s="31"/>
      <c r="GU270" s="31"/>
      <c r="GV270" s="31"/>
      <c r="GW270" s="31"/>
      <c r="GX270" s="31"/>
      <c r="GY270" s="31"/>
      <c r="GZ270" s="31"/>
      <c r="HA270" s="31"/>
      <c r="HB270" s="31"/>
      <c r="HC270" s="31"/>
      <c r="HD270" s="31"/>
      <c r="HE270" s="31"/>
      <c r="HF270" s="31"/>
      <c r="HG270" s="31"/>
      <c r="HH270" s="31"/>
      <c r="HI270" s="31"/>
      <c r="HJ270" s="31"/>
      <c r="HK270" s="31"/>
      <c r="HL270" s="31"/>
      <c r="HM270" s="31"/>
      <c r="HN270" s="31"/>
      <c r="HO270" s="31"/>
      <c r="HP270" s="31"/>
      <c r="HQ270" s="31"/>
      <c r="HR270" s="31"/>
      <c r="HS270" s="31"/>
      <c r="HT270" s="31"/>
      <c r="HU270" s="31"/>
      <c r="HV270" s="31"/>
      <c r="HW270" s="31"/>
      <c r="HX270" s="31"/>
      <c r="HY270" s="31"/>
      <c r="HZ270" s="31"/>
      <c r="IA270" s="31"/>
      <c r="IB270" s="31"/>
      <c r="IC270" s="31"/>
      <c r="ID270" s="31"/>
      <c r="IE270" s="31"/>
      <c r="IF270" s="31"/>
      <c r="IG270" s="31"/>
      <c r="IH270" s="31"/>
      <c r="II270" s="31"/>
      <c r="IJ270" s="31"/>
      <c r="IK270" s="31"/>
      <c r="IL270" s="31"/>
      <c r="IM270" s="31"/>
      <c r="IN270" s="31"/>
      <c r="IO270" s="31"/>
      <c r="IP270" s="31"/>
      <c r="IQ270" s="31"/>
      <c r="IR270" s="31"/>
      <c r="IS270" s="31"/>
      <c r="IT270" s="31"/>
      <c r="IU270" s="31"/>
      <c r="IV270" s="31"/>
    </row>
    <row r="271" spans="1:256" x14ac:dyDescent="0.25">
      <c r="A271" s="2"/>
      <c r="B271" s="31"/>
      <c r="C271" s="18"/>
      <c r="D271" s="31"/>
      <c r="E271" s="31"/>
      <c r="F271" s="31"/>
      <c r="G271" s="31"/>
      <c r="H271" s="31"/>
      <c r="I271" s="31"/>
      <c r="J271" s="31"/>
      <c r="K271" s="31"/>
      <c r="L271" s="31"/>
      <c r="M271" s="31"/>
      <c r="N271" s="31"/>
      <c r="O271" s="31"/>
      <c r="P271" s="31"/>
      <c r="Q271" s="31"/>
      <c r="R271" s="31"/>
      <c r="S271" s="31"/>
      <c r="T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c r="EC271" s="31"/>
      <c r="ED271" s="31"/>
      <c r="EE271" s="31"/>
      <c r="EF271" s="31"/>
      <c r="EG271" s="31"/>
      <c r="EH271" s="31"/>
      <c r="EI271" s="31"/>
      <c r="EJ271" s="31"/>
      <c r="EK271" s="31"/>
      <c r="EL271" s="31"/>
      <c r="EM271" s="31"/>
      <c r="EN271" s="31"/>
      <c r="EO271" s="31"/>
      <c r="EP271" s="31"/>
      <c r="EQ271" s="31"/>
      <c r="ER271" s="31"/>
      <c r="ES271" s="31"/>
      <c r="ET271" s="31"/>
      <c r="EU271" s="31"/>
      <c r="EV271" s="31"/>
      <c r="EW271" s="31"/>
      <c r="EX271" s="31"/>
      <c r="EY271" s="31"/>
      <c r="EZ271" s="31"/>
      <c r="FA271" s="31"/>
      <c r="FB271" s="31"/>
      <c r="FC271" s="31"/>
      <c r="FD271" s="31"/>
      <c r="FE271" s="31"/>
      <c r="FF271" s="31"/>
      <c r="FG271" s="31"/>
      <c r="FH271" s="31"/>
      <c r="FI271" s="31"/>
      <c r="FJ271" s="31"/>
      <c r="FK271" s="31"/>
      <c r="FL271" s="31"/>
      <c r="FM271" s="31"/>
      <c r="FN271" s="31"/>
      <c r="FO271" s="31"/>
      <c r="FP271" s="31"/>
      <c r="FQ271" s="31"/>
      <c r="FR271" s="31"/>
      <c r="FS271" s="31"/>
      <c r="FT271" s="31"/>
      <c r="FU271" s="31"/>
      <c r="FV271" s="31"/>
      <c r="FW271" s="31"/>
      <c r="FX271" s="31"/>
      <c r="FY271" s="31"/>
      <c r="FZ271" s="31"/>
      <c r="GA271" s="31"/>
      <c r="GB271" s="31"/>
      <c r="GC271" s="31"/>
      <c r="GD271" s="31"/>
      <c r="GE271" s="31"/>
      <c r="GF271" s="31"/>
      <c r="GG271" s="31"/>
      <c r="GH271" s="31"/>
      <c r="GI271" s="31"/>
      <c r="GJ271" s="31"/>
      <c r="GK271" s="31"/>
      <c r="GL271" s="31"/>
      <c r="GM271" s="31"/>
      <c r="GN271" s="31"/>
      <c r="GO271" s="31"/>
      <c r="GP271" s="31"/>
      <c r="GQ271" s="31"/>
      <c r="GR271" s="31"/>
      <c r="GS271" s="31"/>
      <c r="GT271" s="31"/>
      <c r="GU271" s="31"/>
      <c r="GV271" s="31"/>
      <c r="GW271" s="31"/>
      <c r="GX271" s="31"/>
      <c r="GY271" s="31"/>
      <c r="GZ271" s="31"/>
      <c r="HA271" s="31"/>
      <c r="HB271" s="31"/>
      <c r="HC271" s="31"/>
      <c r="HD271" s="31"/>
      <c r="HE271" s="31"/>
      <c r="HF271" s="31"/>
      <c r="HG271" s="31"/>
      <c r="HH271" s="31"/>
      <c r="HI271" s="31"/>
      <c r="HJ271" s="31"/>
      <c r="HK271" s="31"/>
      <c r="HL271" s="31"/>
      <c r="HM271" s="31"/>
      <c r="HN271" s="31"/>
      <c r="HO271" s="31"/>
      <c r="HP271" s="31"/>
      <c r="HQ271" s="31"/>
      <c r="HR271" s="31"/>
      <c r="HS271" s="31"/>
      <c r="HT271" s="31"/>
      <c r="HU271" s="31"/>
      <c r="HV271" s="31"/>
      <c r="HW271" s="31"/>
      <c r="HX271" s="31"/>
      <c r="HY271" s="31"/>
      <c r="HZ271" s="31"/>
      <c r="IA271" s="31"/>
      <c r="IB271" s="31"/>
      <c r="IC271" s="31"/>
      <c r="ID271" s="31"/>
      <c r="IE271" s="31"/>
      <c r="IF271" s="31"/>
      <c r="IG271" s="31"/>
      <c r="IH271" s="31"/>
      <c r="II271" s="31"/>
      <c r="IJ271" s="31"/>
      <c r="IK271" s="31"/>
      <c r="IL271" s="31"/>
      <c r="IM271" s="31"/>
      <c r="IN271" s="31"/>
      <c r="IO271" s="31"/>
      <c r="IP271" s="31"/>
      <c r="IQ271" s="31"/>
      <c r="IR271" s="31"/>
      <c r="IS271" s="31"/>
      <c r="IT271" s="31"/>
      <c r="IU271" s="31"/>
      <c r="IV271" s="31"/>
    </row>
    <row r="272" spans="1:256" x14ac:dyDescent="0.25">
      <c r="A272" s="2"/>
      <c r="B272" s="31"/>
      <c r="C272" s="18"/>
      <c r="D272" s="31"/>
      <c r="E272" s="31"/>
      <c r="F272" s="31"/>
      <c r="G272" s="31"/>
      <c r="H272" s="31"/>
      <c r="I272" s="31"/>
      <c r="J272" s="31"/>
      <c r="K272" s="31"/>
      <c r="L272" s="31"/>
      <c r="M272" s="31"/>
      <c r="N272" s="31"/>
      <c r="O272" s="31"/>
      <c r="P272" s="31"/>
      <c r="Q272" s="31"/>
      <c r="R272" s="31"/>
      <c r="S272" s="31"/>
      <c r="T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31"/>
      <c r="ED272" s="31"/>
      <c r="EE272" s="31"/>
      <c r="EF272" s="31"/>
      <c r="EG272" s="31"/>
      <c r="EH272" s="31"/>
      <c r="EI272" s="31"/>
      <c r="EJ272" s="31"/>
      <c r="EK272" s="31"/>
      <c r="EL272" s="31"/>
      <c r="EM272" s="31"/>
      <c r="EN272" s="31"/>
      <c r="EO272" s="31"/>
      <c r="EP272" s="31"/>
      <c r="EQ272" s="31"/>
      <c r="ER272" s="31"/>
      <c r="ES272" s="31"/>
      <c r="ET272" s="31"/>
      <c r="EU272" s="31"/>
      <c r="EV272" s="31"/>
      <c r="EW272" s="31"/>
      <c r="EX272" s="31"/>
      <c r="EY272" s="31"/>
      <c r="EZ272" s="31"/>
      <c r="FA272" s="31"/>
      <c r="FB272" s="31"/>
      <c r="FC272" s="31"/>
      <c r="FD272" s="31"/>
      <c r="FE272" s="31"/>
      <c r="FF272" s="31"/>
      <c r="FG272" s="31"/>
      <c r="FH272" s="31"/>
      <c r="FI272" s="31"/>
      <c r="FJ272" s="31"/>
      <c r="FK272" s="31"/>
      <c r="FL272" s="31"/>
      <c r="FM272" s="31"/>
      <c r="FN272" s="31"/>
      <c r="FO272" s="31"/>
      <c r="FP272" s="31"/>
      <c r="FQ272" s="31"/>
      <c r="FR272" s="31"/>
      <c r="FS272" s="31"/>
      <c r="FT272" s="31"/>
      <c r="FU272" s="31"/>
      <c r="FV272" s="31"/>
      <c r="FW272" s="31"/>
      <c r="FX272" s="31"/>
      <c r="FY272" s="31"/>
      <c r="FZ272" s="31"/>
      <c r="GA272" s="31"/>
      <c r="GB272" s="31"/>
      <c r="GC272" s="31"/>
      <c r="GD272" s="31"/>
      <c r="GE272" s="31"/>
      <c r="GF272" s="31"/>
      <c r="GG272" s="31"/>
      <c r="GH272" s="31"/>
      <c r="GI272" s="31"/>
      <c r="GJ272" s="31"/>
      <c r="GK272" s="31"/>
      <c r="GL272" s="31"/>
      <c r="GM272" s="31"/>
      <c r="GN272" s="31"/>
      <c r="GO272" s="31"/>
      <c r="GP272" s="31"/>
      <c r="GQ272" s="31"/>
      <c r="GR272" s="31"/>
      <c r="GS272" s="31"/>
      <c r="GT272" s="31"/>
      <c r="GU272" s="31"/>
      <c r="GV272" s="31"/>
      <c r="GW272" s="31"/>
      <c r="GX272" s="31"/>
      <c r="GY272" s="31"/>
      <c r="GZ272" s="31"/>
      <c r="HA272" s="31"/>
      <c r="HB272" s="31"/>
      <c r="HC272" s="31"/>
      <c r="HD272" s="31"/>
      <c r="HE272" s="31"/>
      <c r="HF272" s="31"/>
      <c r="HG272" s="31"/>
      <c r="HH272" s="31"/>
      <c r="HI272" s="31"/>
      <c r="HJ272" s="31"/>
      <c r="HK272" s="31"/>
      <c r="HL272" s="31"/>
      <c r="HM272" s="31"/>
      <c r="HN272" s="31"/>
      <c r="HO272" s="31"/>
      <c r="HP272" s="31"/>
      <c r="HQ272" s="31"/>
      <c r="HR272" s="31"/>
      <c r="HS272" s="31"/>
      <c r="HT272" s="31"/>
      <c r="HU272" s="31"/>
      <c r="HV272" s="31"/>
      <c r="HW272" s="31"/>
      <c r="HX272" s="31"/>
      <c r="HY272" s="31"/>
      <c r="HZ272" s="31"/>
      <c r="IA272" s="31"/>
      <c r="IB272" s="31"/>
      <c r="IC272" s="31"/>
      <c r="ID272" s="31"/>
      <c r="IE272" s="31"/>
      <c r="IF272" s="31"/>
      <c r="IG272" s="31"/>
      <c r="IH272" s="31"/>
      <c r="II272" s="31"/>
      <c r="IJ272" s="31"/>
      <c r="IK272" s="31"/>
      <c r="IL272" s="31"/>
      <c r="IM272" s="31"/>
      <c r="IN272" s="31"/>
      <c r="IO272" s="31"/>
      <c r="IP272" s="31"/>
      <c r="IQ272" s="31"/>
      <c r="IR272" s="31"/>
      <c r="IS272" s="31"/>
      <c r="IT272" s="31"/>
      <c r="IU272" s="31"/>
      <c r="IV272" s="31"/>
    </row>
    <row r="273" spans="1:256" x14ac:dyDescent="0.25">
      <c r="A273" s="2"/>
      <c r="B273" s="31"/>
      <c r="C273" s="18"/>
      <c r="D273" s="31"/>
      <c r="E273" s="31"/>
      <c r="F273" s="31"/>
      <c r="G273" s="31"/>
      <c r="H273" s="31"/>
      <c r="I273" s="31"/>
      <c r="J273" s="31"/>
      <c r="K273" s="31"/>
      <c r="L273" s="31"/>
      <c r="M273" s="31"/>
      <c r="N273" s="31"/>
      <c r="O273" s="31"/>
      <c r="P273" s="31"/>
      <c r="Q273" s="31"/>
      <c r="R273" s="31"/>
      <c r="S273" s="31"/>
      <c r="T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c r="CA273" s="31"/>
      <c r="CB273" s="31"/>
      <c r="CC273" s="31"/>
      <c r="CD273" s="31"/>
      <c r="CE273" s="31"/>
      <c r="CF273" s="31"/>
      <c r="CG273" s="31"/>
      <c r="CH273" s="31"/>
      <c r="CI273" s="31"/>
      <c r="CJ273" s="31"/>
      <c r="CK273" s="31"/>
      <c r="CL273" s="31"/>
      <c r="CM273" s="31"/>
      <c r="CN273" s="31"/>
      <c r="CO273" s="31"/>
      <c r="CP273" s="31"/>
      <c r="CQ273" s="31"/>
      <c r="CR273" s="31"/>
      <c r="CS273" s="31"/>
      <c r="CT273" s="31"/>
      <c r="CU273" s="31"/>
      <c r="CV273" s="31"/>
      <c r="CW273" s="31"/>
      <c r="CX273" s="31"/>
      <c r="CY273" s="31"/>
      <c r="CZ273" s="31"/>
      <c r="DA273" s="31"/>
      <c r="DB273" s="31"/>
      <c r="DC273" s="31"/>
      <c r="DD273" s="31"/>
      <c r="DE273" s="31"/>
      <c r="DF273" s="31"/>
      <c r="DG273" s="31"/>
      <c r="DH273" s="31"/>
      <c r="DI273" s="31"/>
      <c r="DJ273" s="31"/>
      <c r="DK273" s="31"/>
      <c r="DL273" s="31"/>
      <c r="DM273" s="31"/>
      <c r="DN273" s="31"/>
      <c r="DO273" s="31"/>
      <c r="DP273" s="31"/>
      <c r="DQ273" s="31"/>
      <c r="DR273" s="31"/>
      <c r="DS273" s="31"/>
      <c r="DT273" s="31"/>
      <c r="DU273" s="31"/>
      <c r="DV273" s="31"/>
      <c r="DW273" s="31"/>
      <c r="DX273" s="31"/>
      <c r="DY273" s="31"/>
      <c r="DZ273" s="31"/>
      <c r="EA273" s="31"/>
      <c r="EB273" s="31"/>
      <c r="EC273" s="31"/>
      <c r="ED273" s="31"/>
      <c r="EE273" s="31"/>
      <c r="EF273" s="31"/>
      <c r="EG273" s="31"/>
      <c r="EH273" s="31"/>
      <c r="EI273" s="31"/>
      <c r="EJ273" s="31"/>
      <c r="EK273" s="31"/>
      <c r="EL273" s="31"/>
      <c r="EM273" s="31"/>
      <c r="EN273" s="31"/>
      <c r="EO273" s="31"/>
      <c r="EP273" s="31"/>
      <c r="EQ273" s="31"/>
      <c r="ER273" s="31"/>
      <c r="ES273" s="31"/>
      <c r="ET273" s="31"/>
      <c r="EU273" s="31"/>
      <c r="EV273" s="31"/>
      <c r="EW273" s="31"/>
      <c r="EX273" s="31"/>
      <c r="EY273" s="31"/>
      <c r="EZ273" s="31"/>
      <c r="FA273" s="31"/>
      <c r="FB273" s="31"/>
      <c r="FC273" s="31"/>
      <c r="FD273" s="31"/>
      <c r="FE273" s="31"/>
      <c r="FF273" s="31"/>
      <c r="FG273" s="31"/>
      <c r="FH273" s="31"/>
      <c r="FI273" s="31"/>
      <c r="FJ273" s="31"/>
      <c r="FK273" s="31"/>
      <c r="FL273" s="31"/>
      <c r="FM273" s="31"/>
      <c r="FN273" s="31"/>
      <c r="FO273" s="31"/>
      <c r="FP273" s="31"/>
      <c r="FQ273" s="31"/>
      <c r="FR273" s="31"/>
      <c r="FS273" s="31"/>
      <c r="FT273" s="31"/>
      <c r="FU273" s="31"/>
      <c r="FV273" s="31"/>
      <c r="FW273" s="31"/>
      <c r="FX273" s="31"/>
      <c r="FY273" s="31"/>
      <c r="FZ273" s="31"/>
      <c r="GA273" s="31"/>
      <c r="GB273" s="31"/>
      <c r="GC273" s="31"/>
      <c r="GD273" s="31"/>
      <c r="GE273" s="31"/>
      <c r="GF273" s="31"/>
      <c r="GG273" s="31"/>
      <c r="GH273" s="31"/>
      <c r="GI273" s="31"/>
      <c r="GJ273" s="31"/>
      <c r="GK273" s="31"/>
      <c r="GL273" s="31"/>
      <c r="GM273" s="31"/>
      <c r="GN273" s="31"/>
      <c r="GO273" s="31"/>
      <c r="GP273" s="31"/>
      <c r="GQ273" s="31"/>
      <c r="GR273" s="31"/>
      <c r="GS273" s="31"/>
      <c r="GT273" s="31"/>
      <c r="GU273" s="31"/>
      <c r="GV273" s="31"/>
      <c r="GW273" s="31"/>
      <c r="GX273" s="31"/>
      <c r="GY273" s="31"/>
      <c r="GZ273" s="31"/>
      <c r="HA273" s="31"/>
      <c r="HB273" s="31"/>
      <c r="HC273" s="31"/>
      <c r="HD273" s="31"/>
      <c r="HE273" s="31"/>
      <c r="HF273" s="31"/>
      <c r="HG273" s="31"/>
      <c r="HH273" s="31"/>
      <c r="HI273" s="31"/>
      <c r="HJ273" s="31"/>
      <c r="HK273" s="31"/>
      <c r="HL273" s="31"/>
      <c r="HM273" s="31"/>
      <c r="HN273" s="31"/>
      <c r="HO273" s="31"/>
      <c r="HP273" s="31"/>
      <c r="HQ273" s="31"/>
      <c r="HR273" s="31"/>
      <c r="HS273" s="31"/>
      <c r="HT273" s="31"/>
      <c r="HU273" s="31"/>
      <c r="HV273" s="31"/>
      <c r="HW273" s="31"/>
      <c r="HX273" s="31"/>
      <c r="HY273" s="31"/>
      <c r="HZ273" s="31"/>
      <c r="IA273" s="31"/>
      <c r="IB273" s="31"/>
      <c r="IC273" s="31"/>
      <c r="ID273" s="31"/>
      <c r="IE273" s="31"/>
      <c r="IF273" s="31"/>
      <c r="IG273" s="31"/>
      <c r="IH273" s="31"/>
      <c r="II273" s="31"/>
      <c r="IJ273" s="31"/>
      <c r="IK273" s="31"/>
      <c r="IL273" s="31"/>
      <c r="IM273" s="31"/>
      <c r="IN273" s="31"/>
      <c r="IO273" s="31"/>
      <c r="IP273" s="31"/>
      <c r="IQ273" s="31"/>
      <c r="IR273" s="31"/>
      <c r="IS273" s="31"/>
      <c r="IT273" s="31"/>
      <c r="IU273" s="31"/>
      <c r="IV273" s="31"/>
    </row>
    <row r="274" spans="1:256" x14ac:dyDescent="0.25">
      <c r="A274" s="2"/>
      <c r="B274" s="31"/>
      <c r="C274" s="18"/>
      <c r="D274" s="31"/>
      <c r="E274" s="31"/>
      <c r="F274" s="31"/>
      <c r="G274" s="31"/>
      <c r="H274" s="31"/>
      <c r="I274" s="31"/>
      <c r="J274" s="31"/>
      <c r="K274" s="31"/>
      <c r="L274" s="31"/>
      <c r="M274" s="31"/>
      <c r="N274" s="31"/>
      <c r="O274" s="31"/>
      <c r="P274" s="31"/>
      <c r="Q274" s="31"/>
      <c r="R274" s="31"/>
      <c r="S274" s="31"/>
      <c r="T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c r="CO274" s="31"/>
      <c r="CP274" s="31"/>
      <c r="CQ274" s="31"/>
      <c r="CR274" s="31"/>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c r="EC274" s="31"/>
      <c r="ED274" s="31"/>
      <c r="EE274" s="31"/>
      <c r="EF274" s="31"/>
      <c r="EG274" s="31"/>
      <c r="EH274" s="31"/>
      <c r="EI274" s="31"/>
      <c r="EJ274" s="31"/>
      <c r="EK274" s="31"/>
      <c r="EL274" s="31"/>
      <c r="EM274" s="31"/>
      <c r="EN274" s="31"/>
      <c r="EO274" s="31"/>
      <c r="EP274" s="31"/>
      <c r="EQ274" s="31"/>
      <c r="ER274" s="31"/>
      <c r="ES274" s="31"/>
      <c r="ET274" s="31"/>
      <c r="EU274" s="31"/>
      <c r="EV274" s="31"/>
      <c r="EW274" s="31"/>
      <c r="EX274" s="31"/>
      <c r="EY274" s="31"/>
      <c r="EZ274" s="31"/>
      <c r="FA274" s="31"/>
      <c r="FB274" s="31"/>
      <c r="FC274" s="31"/>
      <c r="FD274" s="31"/>
      <c r="FE274" s="31"/>
      <c r="FF274" s="31"/>
      <c r="FG274" s="31"/>
      <c r="FH274" s="31"/>
      <c r="FI274" s="31"/>
      <c r="FJ274" s="31"/>
      <c r="FK274" s="31"/>
      <c r="FL274" s="31"/>
      <c r="FM274" s="31"/>
      <c r="FN274" s="31"/>
      <c r="FO274" s="31"/>
      <c r="FP274" s="31"/>
      <c r="FQ274" s="31"/>
      <c r="FR274" s="31"/>
      <c r="FS274" s="31"/>
      <c r="FT274" s="31"/>
      <c r="FU274" s="31"/>
      <c r="FV274" s="31"/>
      <c r="FW274" s="31"/>
      <c r="FX274" s="31"/>
      <c r="FY274" s="31"/>
      <c r="FZ274" s="31"/>
      <c r="GA274" s="31"/>
      <c r="GB274" s="31"/>
      <c r="GC274" s="31"/>
      <c r="GD274" s="31"/>
      <c r="GE274" s="31"/>
      <c r="GF274" s="31"/>
      <c r="GG274" s="31"/>
      <c r="GH274" s="31"/>
      <c r="GI274" s="31"/>
      <c r="GJ274" s="31"/>
      <c r="GK274" s="31"/>
      <c r="GL274" s="31"/>
      <c r="GM274" s="31"/>
      <c r="GN274" s="31"/>
      <c r="GO274" s="31"/>
      <c r="GP274" s="31"/>
      <c r="GQ274" s="31"/>
      <c r="GR274" s="31"/>
      <c r="GS274" s="31"/>
      <c r="GT274" s="31"/>
      <c r="GU274" s="31"/>
      <c r="GV274" s="31"/>
      <c r="GW274" s="31"/>
      <c r="GX274" s="31"/>
      <c r="GY274" s="31"/>
      <c r="GZ274" s="31"/>
      <c r="HA274" s="31"/>
      <c r="HB274" s="31"/>
      <c r="HC274" s="31"/>
      <c r="HD274" s="31"/>
      <c r="HE274" s="31"/>
      <c r="HF274" s="31"/>
      <c r="HG274" s="31"/>
      <c r="HH274" s="31"/>
      <c r="HI274" s="31"/>
      <c r="HJ274" s="31"/>
      <c r="HK274" s="31"/>
      <c r="HL274" s="31"/>
      <c r="HM274" s="31"/>
      <c r="HN274" s="31"/>
      <c r="HO274" s="31"/>
      <c r="HP274" s="31"/>
      <c r="HQ274" s="31"/>
      <c r="HR274" s="31"/>
      <c r="HS274" s="31"/>
      <c r="HT274" s="31"/>
      <c r="HU274" s="31"/>
      <c r="HV274" s="31"/>
      <c r="HW274" s="31"/>
      <c r="HX274" s="31"/>
      <c r="HY274" s="31"/>
      <c r="HZ274" s="31"/>
      <c r="IA274" s="31"/>
      <c r="IB274" s="31"/>
      <c r="IC274" s="31"/>
      <c r="ID274" s="31"/>
      <c r="IE274" s="31"/>
      <c r="IF274" s="31"/>
      <c r="IG274" s="31"/>
      <c r="IH274" s="31"/>
      <c r="II274" s="31"/>
      <c r="IJ274" s="31"/>
      <c r="IK274" s="31"/>
      <c r="IL274" s="31"/>
      <c r="IM274" s="31"/>
      <c r="IN274" s="31"/>
      <c r="IO274" s="31"/>
      <c r="IP274" s="31"/>
      <c r="IQ274" s="31"/>
      <c r="IR274" s="31"/>
      <c r="IS274" s="31"/>
      <c r="IT274" s="31"/>
      <c r="IU274" s="31"/>
      <c r="IV274" s="31"/>
    </row>
    <row r="275" spans="1:256" x14ac:dyDescent="0.25">
      <c r="A275" s="2"/>
      <c r="B275" s="31"/>
      <c r="C275" s="18"/>
      <c r="D275" s="31"/>
      <c r="E275" s="31"/>
      <c r="F275" s="31"/>
      <c r="G275" s="31"/>
      <c r="H275" s="31"/>
      <c r="I275" s="31"/>
      <c r="J275" s="31"/>
      <c r="K275" s="31"/>
      <c r="L275" s="31"/>
      <c r="M275" s="31"/>
      <c r="N275" s="31"/>
      <c r="O275" s="31"/>
      <c r="P275" s="31"/>
      <c r="Q275" s="31"/>
      <c r="R275" s="31"/>
      <c r="S275" s="31"/>
      <c r="T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c r="CO275" s="31"/>
      <c r="CP275" s="31"/>
      <c r="CQ275" s="31"/>
      <c r="CR275" s="31"/>
      <c r="CS275" s="31"/>
      <c r="CT275" s="31"/>
      <c r="CU275" s="31"/>
      <c r="CV275" s="31"/>
      <c r="CW275" s="31"/>
      <c r="CX275" s="31"/>
      <c r="CY275" s="31"/>
      <c r="CZ275" s="31"/>
      <c r="DA275" s="31"/>
      <c r="DB275" s="31"/>
      <c r="DC275" s="31"/>
      <c r="DD275" s="31"/>
      <c r="DE275" s="31"/>
      <c r="DF275" s="31"/>
      <c r="DG275" s="31"/>
      <c r="DH275" s="31"/>
      <c r="DI275" s="31"/>
      <c r="DJ275" s="31"/>
      <c r="DK275" s="31"/>
      <c r="DL275" s="31"/>
      <c r="DM275" s="31"/>
      <c r="DN275" s="31"/>
      <c r="DO275" s="31"/>
      <c r="DP275" s="31"/>
      <c r="DQ275" s="31"/>
      <c r="DR275" s="31"/>
      <c r="DS275" s="31"/>
      <c r="DT275" s="31"/>
      <c r="DU275" s="31"/>
      <c r="DV275" s="31"/>
      <c r="DW275" s="31"/>
      <c r="DX275" s="31"/>
      <c r="DY275" s="31"/>
      <c r="DZ275" s="31"/>
      <c r="EA275" s="31"/>
      <c r="EB275" s="31"/>
      <c r="EC275" s="31"/>
      <c r="ED275" s="31"/>
      <c r="EE275" s="31"/>
      <c r="EF275" s="31"/>
      <c r="EG275" s="31"/>
      <c r="EH275" s="31"/>
      <c r="EI275" s="31"/>
      <c r="EJ275" s="31"/>
      <c r="EK275" s="31"/>
      <c r="EL275" s="31"/>
      <c r="EM275" s="31"/>
      <c r="EN275" s="31"/>
      <c r="EO275" s="31"/>
      <c r="EP275" s="31"/>
      <c r="EQ275" s="31"/>
      <c r="ER275" s="31"/>
      <c r="ES275" s="31"/>
      <c r="ET275" s="31"/>
      <c r="EU275" s="31"/>
      <c r="EV275" s="31"/>
      <c r="EW275" s="31"/>
      <c r="EX275" s="31"/>
      <c r="EY275" s="31"/>
      <c r="EZ275" s="31"/>
      <c r="FA275" s="31"/>
      <c r="FB275" s="31"/>
      <c r="FC275" s="31"/>
      <c r="FD275" s="31"/>
      <c r="FE275" s="31"/>
      <c r="FF275" s="31"/>
      <c r="FG275" s="31"/>
      <c r="FH275" s="31"/>
      <c r="FI275" s="31"/>
      <c r="FJ275" s="31"/>
      <c r="FK275" s="31"/>
      <c r="FL275" s="31"/>
      <c r="FM275" s="31"/>
      <c r="FN275" s="31"/>
      <c r="FO275" s="31"/>
      <c r="FP275" s="31"/>
      <c r="FQ275" s="31"/>
      <c r="FR275" s="31"/>
      <c r="FS275" s="31"/>
      <c r="FT275" s="31"/>
      <c r="FU275" s="31"/>
      <c r="FV275" s="31"/>
      <c r="FW275" s="31"/>
      <c r="FX275" s="31"/>
      <c r="FY275" s="31"/>
      <c r="FZ275" s="31"/>
      <c r="GA275" s="31"/>
      <c r="GB275" s="31"/>
      <c r="GC275" s="31"/>
      <c r="GD275" s="31"/>
      <c r="GE275" s="31"/>
      <c r="GF275" s="31"/>
      <c r="GG275" s="31"/>
      <c r="GH275" s="31"/>
      <c r="GI275" s="31"/>
      <c r="GJ275" s="31"/>
      <c r="GK275" s="31"/>
      <c r="GL275" s="31"/>
      <c r="GM275" s="31"/>
      <c r="GN275" s="31"/>
      <c r="GO275" s="31"/>
      <c r="GP275" s="31"/>
      <c r="GQ275" s="31"/>
      <c r="GR275" s="31"/>
      <c r="GS275" s="31"/>
      <c r="GT275" s="31"/>
      <c r="GU275" s="31"/>
      <c r="GV275" s="31"/>
      <c r="GW275" s="31"/>
      <c r="GX275" s="31"/>
      <c r="GY275" s="31"/>
      <c r="GZ275" s="31"/>
      <c r="HA275" s="31"/>
      <c r="HB275" s="31"/>
      <c r="HC275" s="31"/>
      <c r="HD275" s="31"/>
      <c r="HE275" s="31"/>
      <c r="HF275" s="31"/>
      <c r="HG275" s="31"/>
      <c r="HH275" s="31"/>
      <c r="HI275" s="31"/>
      <c r="HJ275" s="31"/>
      <c r="HK275" s="31"/>
      <c r="HL275" s="31"/>
      <c r="HM275" s="31"/>
      <c r="HN275" s="31"/>
      <c r="HO275" s="31"/>
      <c r="HP275" s="31"/>
      <c r="HQ275" s="31"/>
      <c r="HR275" s="31"/>
      <c r="HS275" s="31"/>
      <c r="HT275" s="31"/>
      <c r="HU275" s="31"/>
      <c r="HV275" s="31"/>
      <c r="HW275" s="31"/>
      <c r="HX275" s="31"/>
      <c r="HY275" s="31"/>
      <c r="HZ275" s="31"/>
      <c r="IA275" s="31"/>
      <c r="IB275" s="31"/>
      <c r="IC275" s="31"/>
      <c r="ID275" s="31"/>
      <c r="IE275" s="31"/>
      <c r="IF275" s="31"/>
      <c r="IG275" s="31"/>
      <c r="IH275" s="31"/>
      <c r="II275" s="31"/>
      <c r="IJ275" s="31"/>
      <c r="IK275" s="31"/>
      <c r="IL275" s="31"/>
      <c r="IM275" s="31"/>
      <c r="IN275" s="31"/>
      <c r="IO275" s="31"/>
      <c r="IP275" s="31"/>
      <c r="IQ275" s="31"/>
      <c r="IR275" s="31"/>
      <c r="IS275" s="31"/>
      <c r="IT275" s="31"/>
      <c r="IU275" s="31"/>
      <c r="IV275" s="31"/>
    </row>
    <row r="276" spans="1:256" x14ac:dyDescent="0.25">
      <c r="A276" s="2"/>
      <c r="B276" s="31"/>
      <c r="C276" s="18"/>
      <c r="D276" s="31"/>
      <c r="E276" s="31"/>
      <c r="F276" s="31"/>
      <c r="G276" s="31"/>
      <c r="H276" s="31"/>
      <c r="I276" s="31"/>
      <c r="J276" s="31"/>
      <c r="K276" s="31"/>
      <c r="L276" s="31"/>
      <c r="M276" s="31"/>
      <c r="N276" s="31"/>
      <c r="O276" s="31"/>
      <c r="P276" s="31"/>
      <c r="Q276" s="31"/>
      <c r="R276" s="31"/>
      <c r="S276" s="31"/>
      <c r="T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1"/>
      <c r="BQ276" s="31"/>
      <c r="BR276" s="31"/>
      <c r="BS276" s="31"/>
      <c r="BT276" s="31"/>
      <c r="BU276" s="31"/>
      <c r="BV276" s="31"/>
      <c r="BW276" s="31"/>
      <c r="BX276" s="31"/>
      <c r="BY276" s="31"/>
      <c r="BZ276" s="31"/>
      <c r="CA276" s="31"/>
      <c r="CB276" s="31"/>
      <c r="CC276" s="31"/>
      <c r="CD276" s="31"/>
      <c r="CE276" s="31"/>
      <c r="CF276" s="31"/>
      <c r="CG276" s="31"/>
      <c r="CH276" s="31"/>
      <c r="CI276" s="31"/>
      <c r="CJ276" s="31"/>
      <c r="CK276" s="31"/>
      <c r="CL276" s="31"/>
      <c r="CM276" s="31"/>
      <c r="CN276" s="31"/>
      <c r="CO276" s="31"/>
      <c r="CP276" s="31"/>
      <c r="CQ276" s="31"/>
      <c r="CR276" s="31"/>
      <c r="CS276" s="31"/>
      <c r="CT276" s="31"/>
      <c r="CU276" s="31"/>
      <c r="CV276" s="31"/>
      <c r="CW276" s="31"/>
      <c r="CX276" s="31"/>
      <c r="CY276" s="31"/>
      <c r="CZ276" s="31"/>
      <c r="DA276" s="31"/>
      <c r="DB276" s="31"/>
      <c r="DC276" s="31"/>
      <c r="DD276" s="31"/>
      <c r="DE276" s="31"/>
      <c r="DF276" s="31"/>
      <c r="DG276" s="31"/>
      <c r="DH276" s="31"/>
      <c r="DI276" s="31"/>
      <c r="DJ276" s="31"/>
      <c r="DK276" s="31"/>
      <c r="DL276" s="31"/>
      <c r="DM276" s="31"/>
      <c r="DN276" s="31"/>
      <c r="DO276" s="31"/>
      <c r="DP276" s="31"/>
      <c r="DQ276" s="31"/>
      <c r="DR276" s="31"/>
      <c r="DS276" s="31"/>
      <c r="DT276" s="31"/>
      <c r="DU276" s="31"/>
      <c r="DV276" s="31"/>
      <c r="DW276" s="31"/>
      <c r="DX276" s="31"/>
      <c r="DY276" s="31"/>
      <c r="DZ276" s="31"/>
      <c r="EA276" s="31"/>
      <c r="EB276" s="31"/>
      <c r="EC276" s="31"/>
      <c r="ED276" s="31"/>
      <c r="EE276" s="31"/>
      <c r="EF276" s="31"/>
      <c r="EG276" s="31"/>
      <c r="EH276" s="31"/>
      <c r="EI276" s="31"/>
      <c r="EJ276" s="31"/>
      <c r="EK276" s="31"/>
      <c r="EL276" s="31"/>
      <c r="EM276" s="31"/>
      <c r="EN276" s="31"/>
      <c r="EO276" s="31"/>
      <c r="EP276" s="31"/>
      <c r="EQ276" s="31"/>
      <c r="ER276" s="31"/>
      <c r="ES276" s="31"/>
      <c r="ET276" s="31"/>
      <c r="EU276" s="31"/>
      <c r="EV276" s="31"/>
      <c r="EW276" s="31"/>
      <c r="EX276" s="31"/>
      <c r="EY276" s="31"/>
      <c r="EZ276" s="31"/>
      <c r="FA276" s="31"/>
      <c r="FB276" s="31"/>
      <c r="FC276" s="31"/>
      <c r="FD276" s="31"/>
      <c r="FE276" s="31"/>
      <c r="FF276" s="31"/>
      <c r="FG276" s="31"/>
      <c r="FH276" s="31"/>
      <c r="FI276" s="31"/>
      <c r="FJ276" s="31"/>
      <c r="FK276" s="31"/>
      <c r="FL276" s="31"/>
      <c r="FM276" s="31"/>
      <c r="FN276" s="31"/>
      <c r="FO276" s="31"/>
      <c r="FP276" s="31"/>
      <c r="FQ276" s="31"/>
      <c r="FR276" s="31"/>
      <c r="FS276" s="31"/>
      <c r="FT276" s="31"/>
      <c r="FU276" s="31"/>
      <c r="FV276" s="31"/>
      <c r="FW276" s="31"/>
      <c r="FX276" s="31"/>
      <c r="FY276" s="31"/>
      <c r="FZ276" s="31"/>
      <c r="GA276" s="31"/>
      <c r="GB276" s="31"/>
      <c r="GC276" s="31"/>
      <c r="GD276" s="31"/>
      <c r="GE276" s="31"/>
      <c r="GF276" s="31"/>
      <c r="GG276" s="31"/>
      <c r="GH276" s="31"/>
      <c r="GI276" s="31"/>
      <c r="GJ276" s="31"/>
      <c r="GK276" s="31"/>
      <c r="GL276" s="31"/>
      <c r="GM276" s="31"/>
      <c r="GN276" s="31"/>
      <c r="GO276" s="31"/>
      <c r="GP276" s="31"/>
      <c r="GQ276" s="31"/>
      <c r="GR276" s="31"/>
      <c r="GS276" s="31"/>
      <c r="GT276" s="31"/>
      <c r="GU276" s="31"/>
      <c r="GV276" s="31"/>
      <c r="GW276" s="31"/>
      <c r="GX276" s="31"/>
      <c r="GY276" s="31"/>
      <c r="GZ276" s="31"/>
      <c r="HA276" s="31"/>
      <c r="HB276" s="31"/>
      <c r="HC276" s="31"/>
      <c r="HD276" s="31"/>
      <c r="HE276" s="31"/>
      <c r="HF276" s="31"/>
      <c r="HG276" s="31"/>
      <c r="HH276" s="31"/>
      <c r="HI276" s="31"/>
      <c r="HJ276" s="31"/>
      <c r="HK276" s="31"/>
      <c r="HL276" s="31"/>
      <c r="HM276" s="31"/>
      <c r="HN276" s="31"/>
      <c r="HO276" s="31"/>
      <c r="HP276" s="31"/>
      <c r="HQ276" s="31"/>
      <c r="HR276" s="31"/>
      <c r="HS276" s="31"/>
      <c r="HT276" s="31"/>
      <c r="HU276" s="31"/>
      <c r="HV276" s="31"/>
      <c r="HW276" s="31"/>
      <c r="HX276" s="31"/>
      <c r="HY276" s="31"/>
      <c r="HZ276" s="31"/>
      <c r="IA276" s="31"/>
      <c r="IB276" s="31"/>
      <c r="IC276" s="31"/>
      <c r="ID276" s="31"/>
      <c r="IE276" s="31"/>
      <c r="IF276" s="31"/>
      <c r="IG276" s="31"/>
      <c r="IH276" s="31"/>
      <c r="II276" s="31"/>
      <c r="IJ276" s="31"/>
      <c r="IK276" s="31"/>
      <c r="IL276" s="31"/>
      <c r="IM276" s="31"/>
      <c r="IN276" s="31"/>
      <c r="IO276" s="31"/>
      <c r="IP276" s="31"/>
      <c r="IQ276" s="31"/>
      <c r="IR276" s="31"/>
      <c r="IS276" s="31"/>
      <c r="IT276" s="31"/>
      <c r="IU276" s="31"/>
      <c r="IV276" s="31"/>
    </row>
    <row r="277" spans="1:256" x14ac:dyDescent="0.25">
      <c r="A277" s="2"/>
      <c r="B277" s="31"/>
      <c r="C277" s="18"/>
      <c r="D277" s="31"/>
      <c r="E277" s="31"/>
      <c r="F277" s="31"/>
      <c r="G277" s="31"/>
      <c r="H277" s="31"/>
      <c r="I277" s="31"/>
      <c r="J277" s="31"/>
      <c r="K277" s="31"/>
      <c r="L277" s="31"/>
      <c r="M277" s="31"/>
      <c r="N277" s="31"/>
      <c r="O277" s="31"/>
      <c r="P277" s="31"/>
      <c r="Q277" s="31"/>
      <c r="R277" s="31"/>
      <c r="S277" s="31"/>
      <c r="T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c r="CO277" s="31"/>
      <c r="CP277" s="31"/>
      <c r="CQ277" s="31"/>
      <c r="CR277" s="31"/>
      <c r="CS277" s="31"/>
      <c r="CT277" s="31"/>
      <c r="CU277" s="31"/>
      <c r="CV277" s="31"/>
      <c r="CW277" s="31"/>
      <c r="CX277" s="31"/>
      <c r="CY277" s="31"/>
      <c r="CZ277" s="31"/>
      <c r="DA277" s="31"/>
      <c r="DB277" s="31"/>
      <c r="DC277" s="31"/>
      <c r="DD277" s="31"/>
      <c r="DE277" s="31"/>
      <c r="DF277" s="31"/>
      <c r="DG277" s="31"/>
      <c r="DH277" s="31"/>
      <c r="DI277" s="31"/>
      <c r="DJ277" s="31"/>
      <c r="DK277" s="31"/>
      <c r="DL277" s="31"/>
      <c r="DM277" s="31"/>
      <c r="DN277" s="31"/>
      <c r="DO277" s="31"/>
      <c r="DP277" s="31"/>
      <c r="DQ277" s="31"/>
      <c r="DR277" s="31"/>
      <c r="DS277" s="31"/>
      <c r="DT277" s="31"/>
      <c r="DU277" s="31"/>
      <c r="DV277" s="31"/>
      <c r="DW277" s="31"/>
      <c r="DX277" s="31"/>
      <c r="DY277" s="31"/>
      <c r="DZ277" s="31"/>
      <c r="EA277" s="31"/>
      <c r="EB277" s="31"/>
      <c r="EC277" s="31"/>
      <c r="ED277" s="31"/>
      <c r="EE277" s="31"/>
      <c r="EF277" s="31"/>
      <c r="EG277" s="31"/>
      <c r="EH277" s="31"/>
      <c r="EI277" s="31"/>
      <c r="EJ277" s="31"/>
      <c r="EK277" s="31"/>
      <c r="EL277" s="31"/>
      <c r="EM277" s="31"/>
      <c r="EN277" s="31"/>
      <c r="EO277" s="31"/>
      <c r="EP277" s="31"/>
      <c r="EQ277" s="31"/>
      <c r="ER277" s="31"/>
      <c r="ES277" s="31"/>
      <c r="ET277" s="31"/>
      <c r="EU277" s="31"/>
      <c r="EV277" s="31"/>
      <c r="EW277" s="31"/>
      <c r="EX277" s="31"/>
      <c r="EY277" s="31"/>
      <c r="EZ277" s="31"/>
      <c r="FA277" s="31"/>
      <c r="FB277" s="31"/>
      <c r="FC277" s="31"/>
      <c r="FD277" s="31"/>
      <c r="FE277" s="31"/>
      <c r="FF277" s="31"/>
      <c r="FG277" s="31"/>
      <c r="FH277" s="31"/>
      <c r="FI277" s="31"/>
      <c r="FJ277" s="31"/>
      <c r="FK277" s="31"/>
      <c r="FL277" s="31"/>
      <c r="FM277" s="31"/>
      <c r="FN277" s="31"/>
      <c r="FO277" s="31"/>
      <c r="FP277" s="31"/>
      <c r="FQ277" s="31"/>
      <c r="FR277" s="31"/>
      <c r="FS277" s="31"/>
      <c r="FT277" s="31"/>
      <c r="FU277" s="31"/>
      <c r="FV277" s="31"/>
      <c r="FW277" s="31"/>
      <c r="FX277" s="31"/>
      <c r="FY277" s="31"/>
      <c r="FZ277" s="31"/>
      <c r="GA277" s="31"/>
      <c r="GB277" s="31"/>
      <c r="GC277" s="31"/>
      <c r="GD277" s="31"/>
      <c r="GE277" s="31"/>
      <c r="GF277" s="31"/>
      <c r="GG277" s="31"/>
      <c r="GH277" s="31"/>
      <c r="GI277" s="31"/>
      <c r="GJ277" s="31"/>
      <c r="GK277" s="31"/>
      <c r="GL277" s="31"/>
      <c r="GM277" s="31"/>
      <c r="GN277" s="31"/>
      <c r="GO277" s="31"/>
      <c r="GP277" s="31"/>
      <c r="GQ277" s="31"/>
      <c r="GR277" s="31"/>
      <c r="GS277" s="31"/>
      <c r="GT277" s="31"/>
      <c r="GU277" s="31"/>
      <c r="GV277" s="31"/>
      <c r="GW277" s="31"/>
      <c r="GX277" s="31"/>
      <c r="GY277" s="31"/>
      <c r="GZ277" s="31"/>
      <c r="HA277" s="31"/>
      <c r="HB277" s="31"/>
      <c r="HC277" s="31"/>
      <c r="HD277" s="31"/>
      <c r="HE277" s="31"/>
      <c r="HF277" s="31"/>
      <c r="HG277" s="31"/>
      <c r="HH277" s="31"/>
      <c r="HI277" s="31"/>
      <c r="HJ277" s="31"/>
      <c r="HK277" s="31"/>
      <c r="HL277" s="31"/>
      <c r="HM277" s="31"/>
      <c r="HN277" s="31"/>
      <c r="HO277" s="31"/>
      <c r="HP277" s="31"/>
      <c r="HQ277" s="31"/>
      <c r="HR277" s="31"/>
      <c r="HS277" s="31"/>
      <c r="HT277" s="31"/>
      <c r="HU277" s="31"/>
      <c r="HV277" s="31"/>
      <c r="HW277" s="31"/>
      <c r="HX277" s="31"/>
      <c r="HY277" s="31"/>
      <c r="HZ277" s="31"/>
      <c r="IA277" s="31"/>
      <c r="IB277" s="31"/>
      <c r="IC277" s="31"/>
      <c r="ID277" s="31"/>
      <c r="IE277" s="31"/>
      <c r="IF277" s="31"/>
      <c r="IG277" s="31"/>
      <c r="IH277" s="31"/>
      <c r="II277" s="31"/>
      <c r="IJ277" s="31"/>
      <c r="IK277" s="31"/>
      <c r="IL277" s="31"/>
      <c r="IM277" s="31"/>
      <c r="IN277" s="31"/>
      <c r="IO277" s="31"/>
      <c r="IP277" s="31"/>
      <c r="IQ277" s="31"/>
      <c r="IR277" s="31"/>
      <c r="IS277" s="31"/>
      <c r="IT277" s="31"/>
      <c r="IU277" s="31"/>
      <c r="IV277" s="31"/>
    </row>
    <row r="278" spans="1:256" x14ac:dyDescent="0.25">
      <c r="A278" s="2"/>
      <c r="B278" s="31"/>
      <c r="C278" s="18"/>
      <c r="D278" s="31"/>
      <c r="E278" s="31"/>
      <c r="F278" s="31"/>
      <c r="G278" s="31"/>
      <c r="H278" s="31"/>
      <c r="I278" s="31"/>
      <c r="J278" s="31"/>
      <c r="K278" s="31"/>
      <c r="L278" s="31"/>
      <c r="M278" s="31"/>
      <c r="N278" s="31"/>
      <c r="O278" s="31"/>
      <c r="P278" s="31"/>
      <c r="Q278" s="31"/>
      <c r="R278" s="31"/>
      <c r="S278" s="31"/>
      <c r="T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c r="CM278" s="31"/>
      <c r="CN278" s="31"/>
      <c r="CO278" s="31"/>
      <c r="CP278" s="31"/>
      <c r="CQ278" s="31"/>
      <c r="CR278" s="31"/>
      <c r="CS278" s="31"/>
      <c r="CT278" s="31"/>
      <c r="CU278" s="31"/>
      <c r="CV278" s="31"/>
      <c r="CW278" s="31"/>
      <c r="CX278" s="31"/>
      <c r="CY278" s="31"/>
      <c r="CZ278" s="31"/>
      <c r="DA278" s="31"/>
      <c r="DB278" s="31"/>
      <c r="DC278" s="31"/>
      <c r="DD278" s="31"/>
      <c r="DE278" s="31"/>
      <c r="DF278" s="31"/>
      <c r="DG278" s="31"/>
      <c r="DH278" s="31"/>
      <c r="DI278" s="31"/>
      <c r="DJ278" s="31"/>
      <c r="DK278" s="31"/>
      <c r="DL278" s="31"/>
      <c r="DM278" s="31"/>
      <c r="DN278" s="31"/>
      <c r="DO278" s="31"/>
      <c r="DP278" s="31"/>
      <c r="DQ278" s="31"/>
      <c r="DR278" s="31"/>
      <c r="DS278" s="31"/>
      <c r="DT278" s="31"/>
      <c r="DU278" s="31"/>
      <c r="DV278" s="31"/>
      <c r="DW278" s="31"/>
      <c r="DX278" s="31"/>
      <c r="DY278" s="31"/>
      <c r="DZ278" s="31"/>
      <c r="EA278" s="31"/>
      <c r="EB278" s="31"/>
      <c r="EC278" s="31"/>
      <c r="ED278" s="31"/>
      <c r="EE278" s="31"/>
      <c r="EF278" s="31"/>
      <c r="EG278" s="31"/>
      <c r="EH278" s="31"/>
      <c r="EI278" s="31"/>
      <c r="EJ278" s="31"/>
      <c r="EK278" s="31"/>
      <c r="EL278" s="31"/>
      <c r="EM278" s="31"/>
      <c r="EN278" s="31"/>
      <c r="EO278" s="31"/>
      <c r="EP278" s="31"/>
      <c r="EQ278" s="31"/>
      <c r="ER278" s="31"/>
      <c r="ES278" s="31"/>
      <c r="ET278" s="31"/>
      <c r="EU278" s="31"/>
      <c r="EV278" s="31"/>
      <c r="EW278" s="31"/>
      <c r="EX278" s="31"/>
      <c r="EY278" s="31"/>
      <c r="EZ278" s="31"/>
      <c r="FA278" s="31"/>
      <c r="FB278" s="31"/>
      <c r="FC278" s="31"/>
      <c r="FD278" s="31"/>
      <c r="FE278" s="31"/>
      <c r="FF278" s="31"/>
      <c r="FG278" s="31"/>
      <c r="FH278" s="31"/>
      <c r="FI278" s="31"/>
      <c r="FJ278" s="31"/>
      <c r="FK278" s="31"/>
      <c r="FL278" s="31"/>
      <c r="FM278" s="31"/>
      <c r="FN278" s="31"/>
      <c r="FO278" s="31"/>
      <c r="FP278" s="31"/>
      <c r="FQ278" s="31"/>
      <c r="FR278" s="31"/>
      <c r="FS278" s="31"/>
      <c r="FT278" s="31"/>
      <c r="FU278" s="31"/>
      <c r="FV278" s="31"/>
      <c r="FW278" s="31"/>
      <c r="FX278" s="31"/>
      <c r="FY278" s="31"/>
      <c r="FZ278" s="31"/>
      <c r="GA278" s="31"/>
      <c r="GB278" s="31"/>
      <c r="GC278" s="31"/>
      <c r="GD278" s="31"/>
      <c r="GE278" s="31"/>
      <c r="GF278" s="31"/>
      <c r="GG278" s="31"/>
      <c r="GH278" s="31"/>
      <c r="GI278" s="31"/>
      <c r="GJ278" s="31"/>
      <c r="GK278" s="31"/>
      <c r="GL278" s="31"/>
      <c r="GM278" s="31"/>
      <c r="GN278" s="31"/>
      <c r="GO278" s="31"/>
      <c r="GP278" s="31"/>
      <c r="GQ278" s="31"/>
      <c r="GR278" s="31"/>
      <c r="GS278" s="31"/>
      <c r="GT278" s="31"/>
      <c r="GU278" s="31"/>
      <c r="GV278" s="31"/>
      <c r="GW278" s="31"/>
      <c r="GX278" s="31"/>
      <c r="GY278" s="31"/>
      <c r="GZ278" s="31"/>
      <c r="HA278" s="31"/>
      <c r="HB278" s="31"/>
      <c r="HC278" s="31"/>
      <c r="HD278" s="31"/>
      <c r="HE278" s="31"/>
      <c r="HF278" s="31"/>
      <c r="HG278" s="31"/>
      <c r="HH278" s="31"/>
      <c r="HI278" s="31"/>
      <c r="HJ278" s="31"/>
      <c r="HK278" s="31"/>
      <c r="HL278" s="31"/>
      <c r="HM278" s="31"/>
      <c r="HN278" s="31"/>
      <c r="HO278" s="31"/>
      <c r="HP278" s="31"/>
      <c r="HQ278" s="31"/>
      <c r="HR278" s="31"/>
      <c r="HS278" s="31"/>
      <c r="HT278" s="31"/>
      <c r="HU278" s="31"/>
      <c r="HV278" s="31"/>
      <c r="HW278" s="31"/>
      <c r="HX278" s="31"/>
      <c r="HY278" s="31"/>
      <c r="HZ278" s="31"/>
      <c r="IA278" s="31"/>
      <c r="IB278" s="31"/>
      <c r="IC278" s="31"/>
      <c r="ID278" s="31"/>
      <c r="IE278" s="31"/>
      <c r="IF278" s="31"/>
      <c r="IG278" s="31"/>
      <c r="IH278" s="31"/>
      <c r="II278" s="31"/>
      <c r="IJ278" s="31"/>
      <c r="IK278" s="31"/>
      <c r="IL278" s="31"/>
      <c r="IM278" s="31"/>
      <c r="IN278" s="31"/>
      <c r="IO278" s="31"/>
      <c r="IP278" s="31"/>
      <c r="IQ278" s="31"/>
      <c r="IR278" s="31"/>
      <c r="IS278" s="31"/>
      <c r="IT278" s="31"/>
      <c r="IU278" s="31"/>
      <c r="IV278" s="31"/>
    </row>
    <row r="279" spans="1:256" x14ac:dyDescent="0.25">
      <c r="A279" s="2"/>
      <c r="B279" s="31"/>
      <c r="C279" s="18"/>
      <c r="D279" s="31"/>
      <c r="E279" s="31"/>
      <c r="F279" s="31"/>
      <c r="G279" s="31"/>
      <c r="H279" s="31"/>
      <c r="I279" s="31"/>
      <c r="J279" s="31"/>
      <c r="K279" s="31"/>
      <c r="L279" s="31"/>
      <c r="M279" s="31"/>
      <c r="N279" s="31"/>
      <c r="O279" s="31"/>
      <c r="P279" s="31"/>
      <c r="Q279" s="31"/>
      <c r="R279" s="31"/>
      <c r="S279" s="31"/>
      <c r="T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c r="CO279" s="31"/>
      <c r="CP279" s="31"/>
      <c r="CQ279" s="31"/>
      <c r="CR279" s="31"/>
      <c r="CS279" s="31"/>
      <c r="CT279" s="31"/>
      <c r="CU279" s="31"/>
      <c r="CV279" s="31"/>
      <c r="CW279" s="31"/>
      <c r="CX279" s="31"/>
      <c r="CY279" s="31"/>
      <c r="CZ279" s="31"/>
      <c r="DA279" s="31"/>
      <c r="DB279" s="31"/>
      <c r="DC279" s="31"/>
      <c r="DD279" s="31"/>
      <c r="DE279" s="31"/>
      <c r="DF279" s="31"/>
      <c r="DG279" s="31"/>
      <c r="DH279" s="31"/>
      <c r="DI279" s="31"/>
      <c r="DJ279" s="31"/>
      <c r="DK279" s="31"/>
      <c r="DL279" s="31"/>
      <c r="DM279" s="31"/>
      <c r="DN279" s="31"/>
      <c r="DO279" s="31"/>
      <c r="DP279" s="31"/>
      <c r="DQ279" s="31"/>
      <c r="DR279" s="31"/>
      <c r="DS279" s="31"/>
      <c r="DT279" s="31"/>
      <c r="DU279" s="31"/>
      <c r="DV279" s="31"/>
      <c r="DW279" s="31"/>
      <c r="DX279" s="31"/>
      <c r="DY279" s="31"/>
      <c r="DZ279" s="31"/>
      <c r="EA279" s="31"/>
      <c r="EB279" s="31"/>
      <c r="EC279" s="31"/>
      <c r="ED279" s="31"/>
      <c r="EE279" s="31"/>
      <c r="EF279" s="31"/>
      <c r="EG279" s="31"/>
      <c r="EH279" s="31"/>
      <c r="EI279" s="31"/>
      <c r="EJ279" s="31"/>
      <c r="EK279" s="31"/>
      <c r="EL279" s="31"/>
      <c r="EM279" s="31"/>
      <c r="EN279" s="31"/>
      <c r="EO279" s="31"/>
      <c r="EP279" s="31"/>
      <c r="EQ279" s="31"/>
      <c r="ER279" s="31"/>
      <c r="ES279" s="31"/>
      <c r="ET279" s="31"/>
      <c r="EU279" s="31"/>
      <c r="EV279" s="31"/>
      <c r="EW279" s="31"/>
      <c r="EX279" s="31"/>
      <c r="EY279" s="31"/>
      <c r="EZ279" s="31"/>
      <c r="FA279" s="31"/>
      <c r="FB279" s="31"/>
      <c r="FC279" s="31"/>
      <c r="FD279" s="31"/>
      <c r="FE279" s="31"/>
      <c r="FF279" s="31"/>
      <c r="FG279" s="31"/>
      <c r="FH279" s="31"/>
      <c r="FI279" s="31"/>
      <c r="FJ279" s="31"/>
      <c r="FK279" s="31"/>
      <c r="FL279" s="31"/>
      <c r="FM279" s="31"/>
      <c r="FN279" s="31"/>
      <c r="FO279" s="31"/>
      <c r="FP279" s="31"/>
      <c r="FQ279" s="31"/>
      <c r="FR279" s="31"/>
      <c r="FS279" s="31"/>
      <c r="FT279" s="31"/>
      <c r="FU279" s="31"/>
      <c r="FV279" s="31"/>
      <c r="FW279" s="31"/>
      <c r="FX279" s="31"/>
      <c r="FY279" s="31"/>
      <c r="FZ279" s="31"/>
      <c r="GA279" s="31"/>
      <c r="GB279" s="31"/>
      <c r="GC279" s="31"/>
      <c r="GD279" s="31"/>
      <c r="GE279" s="31"/>
      <c r="GF279" s="31"/>
      <c r="GG279" s="31"/>
      <c r="GH279" s="31"/>
      <c r="GI279" s="31"/>
      <c r="GJ279" s="31"/>
      <c r="GK279" s="31"/>
      <c r="GL279" s="31"/>
      <c r="GM279" s="31"/>
      <c r="GN279" s="31"/>
      <c r="GO279" s="31"/>
      <c r="GP279" s="31"/>
      <c r="GQ279" s="31"/>
      <c r="GR279" s="31"/>
      <c r="GS279" s="31"/>
      <c r="GT279" s="31"/>
      <c r="GU279" s="31"/>
      <c r="GV279" s="31"/>
      <c r="GW279" s="31"/>
      <c r="GX279" s="31"/>
      <c r="GY279" s="31"/>
      <c r="GZ279" s="31"/>
      <c r="HA279" s="31"/>
      <c r="HB279" s="31"/>
      <c r="HC279" s="31"/>
      <c r="HD279" s="31"/>
      <c r="HE279" s="31"/>
      <c r="HF279" s="31"/>
      <c r="HG279" s="31"/>
      <c r="HH279" s="31"/>
      <c r="HI279" s="31"/>
      <c r="HJ279" s="31"/>
      <c r="HK279" s="31"/>
      <c r="HL279" s="31"/>
      <c r="HM279" s="31"/>
      <c r="HN279" s="31"/>
      <c r="HO279" s="31"/>
      <c r="HP279" s="31"/>
      <c r="HQ279" s="31"/>
      <c r="HR279" s="31"/>
      <c r="HS279" s="31"/>
      <c r="HT279" s="31"/>
      <c r="HU279" s="31"/>
      <c r="HV279" s="31"/>
      <c r="HW279" s="31"/>
      <c r="HX279" s="31"/>
      <c r="HY279" s="31"/>
      <c r="HZ279" s="31"/>
      <c r="IA279" s="31"/>
      <c r="IB279" s="31"/>
      <c r="IC279" s="31"/>
      <c r="ID279" s="31"/>
      <c r="IE279" s="31"/>
      <c r="IF279" s="31"/>
      <c r="IG279" s="31"/>
      <c r="IH279" s="31"/>
      <c r="II279" s="31"/>
      <c r="IJ279" s="31"/>
      <c r="IK279" s="31"/>
      <c r="IL279" s="31"/>
      <c r="IM279" s="31"/>
      <c r="IN279" s="31"/>
      <c r="IO279" s="31"/>
      <c r="IP279" s="31"/>
      <c r="IQ279" s="31"/>
      <c r="IR279" s="31"/>
      <c r="IS279" s="31"/>
      <c r="IT279" s="31"/>
      <c r="IU279" s="31"/>
      <c r="IV279" s="31"/>
    </row>
    <row r="280" spans="1:256" x14ac:dyDescent="0.25">
      <c r="A280" s="2"/>
      <c r="B280" s="31"/>
      <c r="C280" s="18"/>
      <c r="D280" s="31"/>
      <c r="E280" s="31"/>
      <c r="F280" s="31"/>
      <c r="G280" s="31"/>
      <c r="H280" s="31"/>
      <c r="I280" s="31"/>
      <c r="J280" s="31"/>
      <c r="K280" s="31"/>
      <c r="L280" s="31"/>
      <c r="M280" s="31"/>
      <c r="N280" s="31"/>
      <c r="O280" s="31"/>
      <c r="P280" s="31"/>
      <c r="Q280" s="31"/>
      <c r="R280" s="31"/>
      <c r="S280" s="31"/>
      <c r="T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c r="BY280" s="31"/>
      <c r="BZ280" s="31"/>
      <c r="CA280" s="31"/>
      <c r="CB280" s="31"/>
      <c r="CC280" s="31"/>
      <c r="CD280" s="31"/>
      <c r="CE280" s="31"/>
      <c r="CF280" s="31"/>
      <c r="CG280" s="31"/>
      <c r="CH280" s="31"/>
      <c r="CI280" s="31"/>
      <c r="CJ280" s="31"/>
      <c r="CK280" s="31"/>
      <c r="CL280" s="31"/>
      <c r="CM280" s="31"/>
      <c r="CN280" s="31"/>
      <c r="CO280" s="31"/>
      <c r="CP280" s="31"/>
      <c r="CQ280" s="31"/>
      <c r="CR280" s="31"/>
      <c r="CS280" s="31"/>
      <c r="CT280" s="31"/>
      <c r="CU280" s="31"/>
      <c r="CV280" s="31"/>
      <c r="CW280" s="31"/>
      <c r="CX280" s="31"/>
      <c r="CY280" s="31"/>
      <c r="CZ280" s="31"/>
      <c r="DA280" s="31"/>
      <c r="DB280" s="31"/>
      <c r="DC280" s="31"/>
      <c r="DD280" s="31"/>
      <c r="DE280" s="31"/>
      <c r="DF280" s="31"/>
      <c r="DG280" s="31"/>
      <c r="DH280" s="31"/>
      <c r="DI280" s="31"/>
      <c r="DJ280" s="31"/>
      <c r="DK280" s="31"/>
      <c r="DL280" s="31"/>
      <c r="DM280" s="31"/>
      <c r="DN280" s="31"/>
      <c r="DO280" s="31"/>
      <c r="DP280" s="31"/>
      <c r="DQ280" s="31"/>
      <c r="DR280" s="31"/>
      <c r="DS280" s="31"/>
      <c r="DT280" s="31"/>
      <c r="DU280" s="31"/>
      <c r="DV280" s="31"/>
      <c r="DW280" s="31"/>
      <c r="DX280" s="31"/>
      <c r="DY280" s="31"/>
      <c r="DZ280" s="31"/>
      <c r="EA280" s="31"/>
      <c r="EB280" s="31"/>
      <c r="EC280" s="31"/>
      <c r="ED280" s="31"/>
      <c r="EE280" s="31"/>
      <c r="EF280" s="31"/>
      <c r="EG280" s="31"/>
      <c r="EH280" s="31"/>
      <c r="EI280" s="31"/>
      <c r="EJ280" s="31"/>
      <c r="EK280" s="31"/>
      <c r="EL280" s="31"/>
      <c r="EM280" s="31"/>
      <c r="EN280" s="31"/>
      <c r="EO280" s="31"/>
      <c r="EP280" s="31"/>
      <c r="EQ280" s="31"/>
      <c r="ER280" s="31"/>
      <c r="ES280" s="31"/>
      <c r="ET280" s="31"/>
      <c r="EU280" s="31"/>
      <c r="EV280" s="31"/>
      <c r="EW280" s="31"/>
      <c r="EX280" s="31"/>
      <c r="EY280" s="31"/>
      <c r="EZ280" s="31"/>
      <c r="FA280" s="31"/>
      <c r="FB280" s="31"/>
      <c r="FC280" s="31"/>
      <c r="FD280" s="31"/>
      <c r="FE280" s="31"/>
      <c r="FF280" s="31"/>
      <c r="FG280" s="31"/>
      <c r="FH280" s="31"/>
      <c r="FI280" s="31"/>
      <c r="FJ280" s="31"/>
      <c r="FK280" s="31"/>
      <c r="FL280" s="31"/>
      <c r="FM280" s="31"/>
      <c r="FN280" s="31"/>
      <c r="FO280" s="31"/>
      <c r="FP280" s="31"/>
      <c r="FQ280" s="31"/>
      <c r="FR280" s="31"/>
      <c r="FS280" s="31"/>
      <c r="FT280" s="31"/>
      <c r="FU280" s="31"/>
      <c r="FV280" s="31"/>
      <c r="FW280" s="31"/>
      <c r="FX280" s="31"/>
      <c r="FY280" s="31"/>
      <c r="FZ280" s="31"/>
      <c r="GA280" s="31"/>
      <c r="GB280" s="31"/>
      <c r="GC280" s="31"/>
      <c r="GD280" s="31"/>
      <c r="GE280" s="31"/>
      <c r="GF280" s="31"/>
      <c r="GG280" s="31"/>
      <c r="GH280" s="31"/>
      <c r="GI280" s="31"/>
      <c r="GJ280" s="31"/>
      <c r="GK280" s="31"/>
      <c r="GL280" s="31"/>
      <c r="GM280" s="31"/>
      <c r="GN280" s="31"/>
      <c r="GO280" s="31"/>
      <c r="GP280" s="31"/>
      <c r="GQ280" s="31"/>
      <c r="GR280" s="31"/>
      <c r="GS280" s="31"/>
      <c r="GT280" s="31"/>
      <c r="GU280" s="31"/>
      <c r="GV280" s="31"/>
      <c r="GW280" s="31"/>
      <c r="GX280" s="31"/>
      <c r="GY280" s="31"/>
      <c r="GZ280" s="31"/>
      <c r="HA280" s="31"/>
      <c r="HB280" s="31"/>
      <c r="HC280" s="31"/>
      <c r="HD280" s="31"/>
      <c r="HE280" s="31"/>
      <c r="HF280" s="31"/>
      <c r="HG280" s="31"/>
      <c r="HH280" s="31"/>
      <c r="HI280" s="31"/>
      <c r="HJ280" s="31"/>
      <c r="HK280" s="31"/>
      <c r="HL280" s="31"/>
      <c r="HM280" s="31"/>
      <c r="HN280" s="31"/>
      <c r="HO280" s="31"/>
      <c r="HP280" s="31"/>
      <c r="HQ280" s="31"/>
      <c r="HR280" s="31"/>
      <c r="HS280" s="31"/>
      <c r="HT280" s="31"/>
      <c r="HU280" s="31"/>
      <c r="HV280" s="31"/>
      <c r="HW280" s="31"/>
      <c r="HX280" s="31"/>
      <c r="HY280" s="31"/>
      <c r="HZ280" s="31"/>
      <c r="IA280" s="31"/>
      <c r="IB280" s="31"/>
      <c r="IC280" s="31"/>
      <c r="ID280" s="31"/>
      <c r="IE280" s="31"/>
      <c r="IF280" s="31"/>
      <c r="IG280" s="31"/>
      <c r="IH280" s="31"/>
      <c r="II280" s="31"/>
      <c r="IJ280" s="31"/>
      <c r="IK280" s="31"/>
      <c r="IL280" s="31"/>
      <c r="IM280" s="31"/>
      <c r="IN280" s="31"/>
      <c r="IO280" s="31"/>
      <c r="IP280" s="31"/>
      <c r="IQ280" s="31"/>
      <c r="IR280" s="31"/>
      <c r="IS280" s="31"/>
      <c r="IT280" s="31"/>
      <c r="IU280" s="31"/>
      <c r="IV280" s="31"/>
    </row>
    <row r="281" spans="1:256" x14ac:dyDescent="0.25">
      <c r="A281" s="2"/>
      <c r="B281" s="31"/>
      <c r="C281" s="18"/>
      <c r="D281" s="31"/>
      <c r="E281" s="31"/>
      <c r="F281" s="31"/>
      <c r="G281" s="31"/>
      <c r="H281" s="31"/>
      <c r="I281" s="31"/>
      <c r="J281" s="31"/>
      <c r="K281" s="31"/>
      <c r="L281" s="31"/>
      <c r="M281" s="31"/>
      <c r="N281" s="31"/>
      <c r="O281" s="31"/>
      <c r="P281" s="31"/>
      <c r="Q281" s="31"/>
      <c r="R281" s="31"/>
      <c r="S281" s="31"/>
      <c r="T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c r="EC281" s="31"/>
      <c r="ED281" s="31"/>
      <c r="EE281" s="31"/>
      <c r="EF281" s="31"/>
      <c r="EG281" s="31"/>
      <c r="EH281" s="31"/>
      <c r="EI281" s="31"/>
      <c r="EJ281" s="31"/>
      <c r="EK281" s="31"/>
      <c r="EL281" s="31"/>
      <c r="EM281" s="31"/>
      <c r="EN281" s="31"/>
      <c r="EO281" s="31"/>
      <c r="EP281" s="31"/>
      <c r="EQ281" s="31"/>
      <c r="ER281" s="31"/>
      <c r="ES281" s="31"/>
      <c r="ET281" s="31"/>
      <c r="EU281" s="31"/>
      <c r="EV281" s="31"/>
      <c r="EW281" s="31"/>
      <c r="EX281" s="31"/>
      <c r="EY281" s="31"/>
      <c r="EZ281" s="31"/>
      <c r="FA281" s="31"/>
      <c r="FB281" s="31"/>
      <c r="FC281" s="31"/>
      <c r="FD281" s="31"/>
      <c r="FE281" s="31"/>
      <c r="FF281" s="31"/>
      <c r="FG281" s="31"/>
      <c r="FH281" s="31"/>
      <c r="FI281" s="31"/>
      <c r="FJ281" s="31"/>
      <c r="FK281" s="31"/>
      <c r="FL281" s="31"/>
      <c r="FM281" s="31"/>
      <c r="FN281" s="31"/>
      <c r="FO281" s="31"/>
      <c r="FP281" s="31"/>
      <c r="FQ281" s="31"/>
      <c r="FR281" s="31"/>
      <c r="FS281" s="31"/>
      <c r="FT281" s="31"/>
      <c r="FU281" s="31"/>
      <c r="FV281" s="31"/>
      <c r="FW281" s="31"/>
      <c r="FX281" s="31"/>
      <c r="FY281" s="31"/>
      <c r="FZ281" s="31"/>
      <c r="GA281" s="31"/>
      <c r="GB281" s="31"/>
      <c r="GC281" s="31"/>
      <c r="GD281" s="31"/>
      <c r="GE281" s="31"/>
      <c r="GF281" s="31"/>
      <c r="GG281" s="31"/>
      <c r="GH281" s="31"/>
      <c r="GI281" s="31"/>
      <c r="GJ281" s="31"/>
      <c r="GK281" s="31"/>
      <c r="GL281" s="31"/>
      <c r="GM281" s="31"/>
      <c r="GN281" s="31"/>
      <c r="GO281" s="31"/>
      <c r="GP281" s="31"/>
      <c r="GQ281" s="31"/>
      <c r="GR281" s="31"/>
      <c r="GS281" s="31"/>
      <c r="GT281" s="31"/>
      <c r="GU281" s="31"/>
      <c r="GV281" s="31"/>
      <c r="GW281" s="31"/>
      <c r="GX281" s="31"/>
      <c r="GY281" s="31"/>
      <c r="GZ281" s="31"/>
      <c r="HA281" s="31"/>
      <c r="HB281" s="31"/>
      <c r="HC281" s="31"/>
      <c r="HD281" s="31"/>
      <c r="HE281" s="31"/>
      <c r="HF281" s="31"/>
      <c r="HG281" s="31"/>
      <c r="HH281" s="31"/>
      <c r="HI281" s="31"/>
      <c r="HJ281" s="31"/>
      <c r="HK281" s="31"/>
      <c r="HL281" s="31"/>
      <c r="HM281" s="31"/>
      <c r="HN281" s="31"/>
      <c r="HO281" s="31"/>
      <c r="HP281" s="31"/>
      <c r="HQ281" s="31"/>
      <c r="HR281" s="31"/>
      <c r="HS281" s="31"/>
      <c r="HT281" s="31"/>
      <c r="HU281" s="31"/>
      <c r="HV281" s="31"/>
      <c r="HW281" s="31"/>
      <c r="HX281" s="31"/>
      <c r="HY281" s="31"/>
      <c r="HZ281" s="31"/>
      <c r="IA281" s="31"/>
      <c r="IB281" s="31"/>
      <c r="IC281" s="31"/>
      <c r="ID281" s="31"/>
      <c r="IE281" s="31"/>
      <c r="IF281" s="31"/>
      <c r="IG281" s="31"/>
      <c r="IH281" s="31"/>
      <c r="II281" s="31"/>
      <c r="IJ281" s="31"/>
      <c r="IK281" s="31"/>
      <c r="IL281" s="31"/>
      <c r="IM281" s="31"/>
      <c r="IN281" s="31"/>
      <c r="IO281" s="31"/>
      <c r="IP281" s="31"/>
      <c r="IQ281" s="31"/>
      <c r="IR281" s="31"/>
      <c r="IS281" s="31"/>
      <c r="IT281" s="31"/>
      <c r="IU281" s="31"/>
      <c r="IV281" s="31"/>
    </row>
    <row r="282" spans="1:256" x14ac:dyDescent="0.25">
      <c r="A282" s="2"/>
      <c r="B282" s="31"/>
      <c r="C282" s="18"/>
      <c r="D282" s="31"/>
      <c r="E282" s="31"/>
      <c r="F282" s="31"/>
      <c r="G282" s="31"/>
      <c r="H282" s="31"/>
      <c r="I282" s="31"/>
      <c r="J282" s="31"/>
      <c r="K282" s="31"/>
      <c r="L282" s="31"/>
      <c r="M282" s="31"/>
      <c r="N282" s="31"/>
      <c r="O282" s="31"/>
      <c r="P282" s="31"/>
      <c r="Q282" s="31"/>
      <c r="R282" s="31"/>
      <c r="S282" s="31"/>
      <c r="T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1"/>
      <c r="BQ282" s="31"/>
      <c r="BR282" s="31"/>
      <c r="BS282" s="31"/>
      <c r="BT282" s="31"/>
      <c r="BU282" s="31"/>
      <c r="BV282" s="31"/>
      <c r="BW282" s="31"/>
      <c r="BX282" s="31"/>
      <c r="BY282" s="31"/>
      <c r="BZ282" s="31"/>
      <c r="CA282" s="31"/>
      <c r="CB282" s="31"/>
      <c r="CC282" s="31"/>
      <c r="CD282" s="31"/>
      <c r="CE282" s="31"/>
      <c r="CF282" s="31"/>
      <c r="CG282" s="31"/>
      <c r="CH282" s="31"/>
      <c r="CI282" s="31"/>
      <c r="CJ282" s="31"/>
      <c r="CK282" s="31"/>
      <c r="CL282" s="31"/>
      <c r="CM282" s="31"/>
      <c r="CN282" s="31"/>
      <c r="CO282" s="31"/>
      <c r="CP282" s="31"/>
      <c r="CQ282" s="31"/>
      <c r="CR282" s="31"/>
      <c r="CS282" s="31"/>
      <c r="CT282" s="31"/>
      <c r="CU282" s="31"/>
      <c r="CV282" s="31"/>
      <c r="CW282" s="31"/>
      <c r="CX282" s="31"/>
      <c r="CY282" s="31"/>
      <c r="CZ282" s="31"/>
      <c r="DA282" s="31"/>
      <c r="DB282" s="31"/>
      <c r="DC282" s="31"/>
      <c r="DD282" s="31"/>
      <c r="DE282" s="31"/>
      <c r="DF282" s="31"/>
      <c r="DG282" s="31"/>
      <c r="DH282" s="31"/>
      <c r="DI282" s="31"/>
      <c r="DJ282" s="31"/>
      <c r="DK282" s="31"/>
      <c r="DL282" s="31"/>
      <c r="DM282" s="31"/>
      <c r="DN282" s="31"/>
      <c r="DO282" s="31"/>
      <c r="DP282" s="31"/>
      <c r="DQ282" s="31"/>
      <c r="DR282" s="31"/>
      <c r="DS282" s="31"/>
      <c r="DT282" s="31"/>
      <c r="DU282" s="31"/>
      <c r="DV282" s="31"/>
      <c r="DW282" s="31"/>
      <c r="DX282" s="31"/>
      <c r="DY282" s="31"/>
      <c r="DZ282" s="31"/>
      <c r="EA282" s="31"/>
      <c r="EB282" s="31"/>
      <c r="EC282" s="31"/>
      <c r="ED282" s="31"/>
      <c r="EE282" s="31"/>
      <c r="EF282" s="31"/>
      <c r="EG282" s="31"/>
      <c r="EH282" s="31"/>
      <c r="EI282" s="31"/>
      <c r="EJ282" s="31"/>
      <c r="EK282" s="31"/>
      <c r="EL282" s="31"/>
      <c r="EM282" s="31"/>
      <c r="EN282" s="31"/>
      <c r="EO282" s="31"/>
      <c r="EP282" s="31"/>
      <c r="EQ282" s="31"/>
      <c r="ER282" s="31"/>
      <c r="ES282" s="31"/>
      <c r="ET282" s="31"/>
      <c r="EU282" s="31"/>
      <c r="EV282" s="31"/>
      <c r="EW282" s="31"/>
      <c r="EX282" s="31"/>
      <c r="EY282" s="31"/>
      <c r="EZ282" s="31"/>
      <c r="FA282" s="31"/>
      <c r="FB282" s="31"/>
      <c r="FC282" s="31"/>
      <c r="FD282" s="31"/>
      <c r="FE282" s="31"/>
      <c r="FF282" s="31"/>
      <c r="FG282" s="31"/>
      <c r="FH282" s="31"/>
      <c r="FI282" s="31"/>
      <c r="FJ282" s="31"/>
      <c r="FK282" s="31"/>
      <c r="FL282" s="31"/>
      <c r="FM282" s="31"/>
      <c r="FN282" s="31"/>
      <c r="FO282" s="31"/>
      <c r="FP282" s="31"/>
      <c r="FQ282" s="31"/>
      <c r="FR282" s="31"/>
      <c r="FS282" s="31"/>
      <c r="FT282" s="31"/>
      <c r="FU282" s="31"/>
      <c r="FV282" s="31"/>
      <c r="FW282" s="31"/>
      <c r="FX282" s="31"/>
      <c r="FY282" s="31"/>
      <c r="FZ282" s="31"/>
      <c r="GA282" s="31"/>
      <c r="GB282" s="31"/>
      <c r="GC282" s="31"/>
      <c r="GD282" s="31"/>
      <c r="GE282" s="31"/>
      <c r="GF282" s="31"/>
      <c r="GG282" s="31"/>
      <c r="GH282" s="31"/>
      <c r="GI282" s="31"/>
      <c r="GJ282" s="31"/>
      <c r="GK282" s="31"/>
      <c r="GL282" s="31"/>
      <c r="GM282" s="31"/>
      <c r="GN282" s="31"/>
      <c r="GO282" s="31"/>
      <c r="GP282" s="31"/>
      <c r="GQ282" s="31"/>
      <c r="GR282" s="31"/>
      <c r="GS282" s="31"/>
      <c r="GT282" s="31"/>
      <c r="GU282" s="31"/>
      <c r="GV282" s="31"/>
      <c r="GW282" s="31"/>
      <c r="GX282" s="31"/>
      <c r="GY282" s="31"/>
      <c r="GZ282" s="31"/>
      <c r="HA282" s="31"/>
      <c r="HB282" s="31"/>
      <c r="HC282" s="31"/>
      <c r="HD282" s="31"/>
      <c r="HE282" s="31"/>
      <c r="HF282" s="31"/>
      <c r="HG282" s="31"/>
      <c r="HH282" s="31"/>
      <c r="HI282" s="31"/>
      <c r="HJ282" s="31"/>
      <c r="HK282" s="31"/>
      <c r="HL282" s="31"/>
      <c r="HM282" s="31"/>
      <c r="HN282" s="31"/>
      <c r="HO282" s="31"/>
      <c r="HP282" s="31"/>
      <c r="HQ282" s="31"/>
      <c r="HR282" s="31"/>
      <c r="HS282" s="31"/>
      <c r="HT282" s="31"/>
      <c r="HU282" s="31"/>
      <c r="HV282" s="31"/>
      <c r="HW282" s="31"/>
      <c r="HX282" s="31"/>
      <c r="HY282" s="31"/>
      <c r="HZ282" s="31"/>
      <c r="IA282" s="31"/>
      <c r="IB282" s="31"/>
      <c r="IC282" s="31"/>
      <c r="ID282" s="31"/>
      <c r="IE282" s="31"/>
      <c r="IF282" s="31"/>
      <c r="IG282" s="31"/>
      <c r="IH282" s="31"/>
      <c r="II282" s="31"/>
      <c r="IJ282" s="31"/>
      <c r="IK282" s="31"/>
      <c r="IL282" s="31"/>
      <c r="IM282" s="31"/>
      <c r="IN282" s="31"/>
      <c r="IO282" s="31"/>
      <c r="IP282" s="31"/>
      <c r="IQ282" s="31"/>
      <c r="IR282" s="31"/>
      <c r="IS282" s="31"/>
      <c r="IT282" s="31"/>
      <c r="IU282" s="31"/>
      <c r="IV282" s="31"/>
    </row>
    <row r="283" spans="1:256" x14ac:dyDescent="0.25">
      <c r="A283" s="2"/>
      <c r="B283" s="31"/>
      <c r="C283" s="18"/>
      <c r="D283" s="31"/>
      <c r="E283" s="31"/>
      <c r="F283" s="31"/>
      <c r="G283" s="31"/>
      <c r="H283" s="31"/>
      <c r="I283" s="31"/>
      <c r="J283" s="31"/>
      <c r="K283" s="31"/>
      <c r="L283" s="31"/>
      <c r="M283" s="31"/>
      <c r="N283" s="31"/>
      <c r="O283" s="31"/>
      <c r="P283" s="31"/>
      <c r="Q283" s="31"/>
      <c r="R283" s="31"/>
      <c r="S283" s="31"/>
      <c r="T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c r="CA283" s="31"/>
      <c r="CB283" s="31"/>
      <c r="CC283" s="31"/>
      <c r="CD283" s="31"/>
      <c r="CE283" s="31"/>
      <c r="CF283" s="31"/>
      <c r="CG283" s="31"/>
      <c r="CH283" s="31"/>
      <c r="CI283" s="31"/>
      <c r="CJ283" s="31"/>
      <c r="CK283" s="31"/>
      <c r="CL283" s="31"/>
      <c r="CM283" s="31"/>
      <c r="CN283" s="31"/>
      <c r="CO283" s="31"/>
      <c r="CP283" s="31"/>
      <c r="CQ283" s="31"/>
      <c r="CR283" s="31"/>
      <c r="CS283" s="31"/>
      <c r="CT283" s="31"/>
      <c r="CU283" s="31"/>
      <c r="CV283" s="31"/>
      <c r="CW283" s="31"/>
      <c r="CX283" s="31"/>
      <c r="CY283" s="31"/>
      <c r="CZ283" s="31"/>
      <c r="DA283" s="31"/>
      <c r="DB283" s="31"/>
      <c r="DC283" s="31"/>
      <c r="DD283" s="31"/>
      <c r="DE283" s="31"/>
      <c r="DF283" s="31"/>
      <c r="DG283" s="31"/>
      <c r="DH283" s="31"/>
      <c r="DI283" s="31"/>
      <c r="DJ283" s="31"/>
      <c r="DK283" s="31"/>
      <c r="DL283" s="31"/>
      <c r="DM283" s="31"/>
      <c r="DN283" s="31"/>
      <c r="DO283" s="31"/>
      <c r="DP283" s="31"/>
      <c r="DQ283" s="31"/>
      <c r="DR283" s="31"/>
      <c r="DS283" s="31"/>
      <c r="DT283" s="31"/>
      <c r="DU283" s="31"/>
      <c r="DV283" s="31"/>
      <c r="DW283" s="31"/>
      <c r="DX283" s="31"/>
      <c r="DY283" s="31"/>
      <c r="DZ283" s="31"/>
      <c r="EA283" s="31"/>
      <c r="EB283" s="31"/>
      <c r="EC283" s="31"/>
      <c r="ED283" s="31"/>
      <c r="EE283" s="31"/>
      <c r="EF283" s="31"/>
      <c r="EG283" s="31"/>
      <c r="EH283" s="31"/>
      <c r="EI283" s="31"/>
      <c r="EJ283" s="31"/>
      <c r="EK283" s="31"/>
      <c r="EL283" s="31"/>
      <c r="EM283" s="31"/>
      <c r="EN283" s="31"/>
      <c r="EO283" s="31"/>
      <c r="EP283" s="31"/>
      <c r="EQ283" s="31"/>
      <c r="ER283" s="31"/>
      <c r="ES283" s="31"/>
      <c r="ET283" s="31"/>
      <c r="EU283" s="31"/>
      <c r="EV283" s="31"/>
      <c r="EW283" s="31"/>
      <c r="EX283" s="31"/>
      <c r="EY283" s="31"/>
      <c r="EZ283" s="31"/>
      <c r="FA283" s="31"/>
      <c r="FB283" s="31"/>
      <c r="FC283" s="31"/>
      <c r="FD283" s="31"/>
      <c r="FE283" s="31"/>
      <c r="FF283" s="31"/>
      <c r="FG283" s="31"/>
      <c r="FH283" s="31"/>
      <c r="FI283" s="31"/>
      <c r="FJ283" s="31"/>
      <c r="FK283" s="31"/>
      <c r="FL283" s="31"/>
      <c r="FM283" s="31"/>
      <c r="FN283" s="31"/>
      <c r="FO283" s="31"/>
      <c r="FP283" s="31"/>
      <c r="FQ283" s="31"/>
      <c r="FR283" s="31"/>
      <c r="FS283" s="31"/>
      <c r="FT283" s="31"/>
      <c r="FU283" s="31"/>
      <c r="FV283" s="31"/>
      <c r="FW283" s="31"/>
      <c r="FX283" s="31"/>
      <c r="FY283" s="31"/>
      <c r="FZ283" s="31"/>
      <c r="GA283" s="31"/>
      <c r="GB283" s="31"/>
      <c r="GC283" s="31"/>
      <c r="GD283" s="31"/>
      <c r="GE283" s="31"/>
      <c r="GF283" s="31"/>
      <c r="GG283" s="31"/>
      <c r="GH283" s="31"/>
      <c r="GI283" s="31"/>
      <c r="GJ283" s="31"/>
      <c r="GK283" s="31"/>
      <c r="GL283" s="31"/>
      <c r="GM283" s="31"/>
      <c r="GN283" s="31"/>
      <c r="GO283" s="31"/>
      <c r="GP283" s="31"/>
      <c r="GQ283" s="31"/>
      <c r="GR283" s="31"/>
      <c r="GS283" s="31"/>
      <c r="GT283" s="31"/>
      <c r="GU283" s="31"/>
      <c r="GV283" s="31"/>
      <c r="GW283" s="31"/>
      <c r="GX283" s="31"/>
      <c r="GY283" s="31"/>
      <c r="GZ283" s="31"/>
      <c r="HA283" s="31"/>
      <c r="HB283" s="31"/>
      <c r="HC283" s="31"/>
      <c r="HD283" s="31"/>
      <c r="HE283" s="31"/>
      <c r="HF283" s="31"/>
      <c r="HG283" s="31"/>
      <c r="HH283" s="31"/>
      <c r="HI283" s="31"/>
      <c r="HJ283" s="31"/>
      <c r="HK283" s="31"/>
      <c r="HL283" s="31"/>
      <c r="HM283" s="31"/>
      <c r="HN283" s="31"/>
      <c r="HO283" s="31"/>
      <c r="HP283" s="31"/>
      <c r="HQ283" s="31"/>
      <c r="HR283" s="31"/>
      <c r="HS283" s="31"/>
      <c r="HT283" s="31"/>
      <c r="HU283" s="31"/>
      <c r="HV283" s="31"/>
      <c r="HW283" s="31"/>
      <c r="HX283" s="31"/>
      <c r="HY283" s="31"/>
      <c r="HZ283" s="31"/>
      <c r="IA283" s="31"/>
      <c r="IB283" s="31"/>
      <c r="IC283" s="31"/>
      <c r="ID283" s="31"/>
      <c r="IE283" s="31"/>
      <c r="IF283" s="31"/>
      <c r="IG283" s="31"/>
      <c r="IH283" s="31"/>
      <c r="II283" s="31"/>
      <c r="IJ283" s="31"/>
      <c r="IK283" s="31"/>
      <c r="IL283" s="31"/>
      <c r="IM283" s="31"/>
      <c r="IN283" s="31"/>
      <c r="IO283" s="31"/>
      <c r="IP283" s="31"/>
      <c r="IQ283" s="31"/>
      <c r="IR283" s="31"/>
      <c r="IS283" s="31"/>
      <c r="IT283" s="31"/>
      <c r="IU283" s="31"/>
      <c r="IV283" s="31"/>
    </row>
    <row r="284" spans="1:256" x14ac:dyDescent="0.25">
      <c r="A284" s="2"/>
      <c r="B284" s="31"/>
      <c r="C284" s="18"/>
      <c r="D284" s="31"/>
      <c r="E284" s="31"/>
      <c r="F284" s="31"/>
      <c r="G284" s="31"/>
      <c r="H284" s="31"/>
      <c r="I284" s="31"/>
      <c r="J284" s="31"/>
      <c r="K284" s="31"/>
      <c r="L284" s="31"/>
      <c r="M284" s="31"/>
      <c r="N284" s="31"/>
      <c r="O284" s="31"/>
      <c r="P284" s="31"/>
      <c r="Q284" s="31"/>
      <c r="R284" s="31"/>
      <c r="S284" s="31"/>
      <c r="T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c r="CA284" s="31"/>
      <c r="CB284" s="31"/>
      <c r="CC284" s="31"/>
      <c r="CD284" s="31"/>
      <c r="CE284" s="31"/>
      <c r="CF284" s="31"/>
      <c r="CG284" s="31"/>
      <c r="CH284" s="31"/>
      <c r="CI284" s="31"/>
      <c r="CJ284" s="31"/>
      <c r="CK284" s="31"/>
      <c r="CL284" s="31"/>
      <c r="CM284" s="31"/>
      <c r="CN284" s="31"/>
      <c r="CO284" s="31"/>
      <c r="CP284" s="31"/>
      <c r="CQ284" s="31"/>
      <c r="CR284" s="31"/>
      <c r="CS284" s="31"/>
      <c r="CT284" s="31"/>
      <c r="CU284" s="31"/>
      <c r="CV284" s="31"/>
      <c r="CW284" s="31"/>
      <c r="CX284" s="31"/>
      <c r="CY284" s="31"/>
      <c r="CZ284" s="31"/>
      <c r="DA284" s="31"/>
      <c r="DB284" s="31"/>
      <c r="DC284" s="31"/>
      <c r="DD284" s="31"/>
      <c r="DE284" s="31"/>
      <c r="DF284" s="31"/>
      <c r="DG284" s="31"/>
      <c r="DH284" s="31"/>
      <c r="DI284" s="31"/>
      <c r="DJ284" s="31"/>
      <c r="DK284" s="31"/>
      <c r="DL284" s="31"/>
      <c r="DM284" s="31"/>
      <c r="DN284" s="31"/>
      <c r="DO284" s="31"/>
      <c r="DP284" s="31"/>
      <c r="DQ284" s="31"/>
      <c r="DR284" s="31"/>
      <c r="DS284" s="31"/>
      <c r="DT284" s="31"/>
      <c r="DU284" s="31"/>
      <c r="DV284" s="31"/>
      <c r="DW284" s="31"/>
      <c r="DX284" s="31"/>
      <c r="DY284" s="31"/>
      <c r="DZ284" s="31"/>
      <c r="EA284" s="31"/>
      <c r="EB284" s="31"/>
      <c r="EC284" s="31"/>
      <c r="ED284" s="31"/>
      <c r="EE284" s="31"/>
      <c r="EF284" s="31"/>
      <c r="EG284" s="31"/>
      <c r="EH284" s="31"/>
      <c r="EI284" s="31"/>
      <c r="EJ284" s="31"/>
      <c r="EK284" s="31"/>
      <c r="EL284" s="31"/>
      <c r="EM284" s="31"/>
      <c r="EN284" s="31"/>
      <c r="EO284" s="31"/>
      <c r="EP284" s="31"/>
      <c r="EQ284" s="31"/>
      <c r="ER284" s="31"/>
      <c r="ES284" s="31"/>
      <c r="ET284" s="31"/>
      <c r="EU284" s="31"/>
      <c r="EV284" s="31"/>
      <c r="EW284" s="31"/>
      <c r="EX284" s="31"/>
      <c r="EY284" s="31"/>
      <c r="EZ284" s="31"/>
      <c r="FA284" s="31"/>
      <c r="FB284" s="31"/>
      <c r="FC284" s="31"/>
      <c r="FD284" s="31"/>
      <c r="FE284" s="31"/>
      <c r="FF284" s="31"/>
      <c r="FG284" s="31"/>
      <c r="FH284" s="31"/>
      <c r="FI284" s="31"/>
      <c r="FJ284" s="31"/>
      <c r="FK284" s="31"/>
      <c r="FL284" s="31"/>
      <c r="FM284" s="31"/>
      <c r="FN284" s="31"/>
      <c r="FO284" s="31"/>
      <c r="FP284" s="31"/>
      <c r="FQ284" s="31"/>
      <c r="FR284" s="31"/>
      <c r="FS284" s="31"/>
      <c r="FT284" s="31"/>
      <c r="FU284" s="31"/>
      <c r="FV284" s="31"/>
      <c r="FW284" s="31"/>
      <c r="FX284" s="31"/>
      <c r="FY284" s="31"/>
      <c r="FZ284" s="31"/>
      <c r="GA284" s="31"/>
      <c r="GB284" s="31"/>
      <c r="GC284" s="31"/>
      <c r="GD284" s="31"/>
      <c r="GE284" s="31"/>
      <c r="GF284" s="31"/>
      <c r="GG284" s="31"/>
      <c r="GH284" s="31"/>
      <c r="GI284" s="31"/>
      <c r="GJ284" s="31"/>
      <c r="GK284" s="31"/>
      <c r="GL284" s="31"/>
      <c r="GM284" s="31"/>
      <c r="GN284" s="31"/>
      <c r="GO284" s="31"/>
      <c r="GP284" s="31"/>
      <c r="GQ284" s="31"/>
      <c r="GR284" s="31"/>
      <c r="GS284" s="31"/>
      <c r="GT284" s="31"/>
      <c r="GU284" s="31"/>
      <c r="GV284" s="31"/>
      <c r="GW284" s="31"/>
      <c r="GX284" s="31"/>
      <c r="GY284" s="31"/>
      <c r="GZ284" s="31"/>
      <c r="HA284" s="31"/>
      <c r="HB284" s="31"/>
      <c r="HC284" s="31"/>
      <c r="HD284" s="31"/>
      <c r="HE284" s="31"/>
      <c r="HF284" s="31"/>
      <c r="HG284" s="31"/>
      <c r="HH284" s="31"/>
      <c r="HI284" s="31"/>
      <c r="HJ284" s="31"/>
      <c r="HK284" s="31"/>
      <c r="HL284" s="31"/>
      <c r="HM284" s="31"/>
      <c r="HN284" s="31"/>
      <c r="HO284" s="31"/>
      <c r="HP284" s="31"/>
      <c r="HQ284" s="31"/>
      <c r="HR284" s="31"/>
      <c r="HS284" s="31"/>
      <c r="HT284" s="31"/>
      <c r="HU284" s="31"/>
      <c r="HV284" s="31"/>
      <c r="HW284" s="31"/>
      <c r="HX284" s="31"/>
      <c r="HY284" s="31"/>
      <c r="HZ284" s="31"/>
      <c r="IA284" s="31"/>
      <c r="IB284" s="31"/>
      <c r="IC284" s="31"/>
      <c r="ID284" s="31"/>
      <c r="IE284" s="31"/>
      <c r="IF284" s="31"/>
      <c r="IG284" s="31"/>
      <c r="IH284" s="31"/>
      <c r="II284" s="31"/>
      <c r="IJ284" s="31"/>
      <c r="IK284" s="31"/>
      <c r="IL284" s="31"/>
      <c r="IM284" s="31"/>
      <c r="IN284" s="31"/>
      <c r="IO284" s="31"/>
      <c r="IP284" s="31"/>
      <c r="IQ284" s="31"/>
      <c r="IR284" s="31"/>
      <c r="IS284" s="31"/>
      <c r="IT284" s="31"/>
      <c r="IU284" s="31"/>
      <c r="IV284" s="31"/>
    </row>
    <row r="285" spans="1:256" x14ac:dyDescent="0.25">
      <c r="A285" s="2"/>
      <c r="B285" s="31"/>
      <c r="C285" s="18"/>
      <c r="D285" s="31"/>
      <c r="E285" s="31"/>
      <c r="F285" s="31"/>
      <c r="G285" s="31"/>
      <c r="H285" s="31"/>
      <c r="I285" s="31"/>
      <c r="J285" s="31"/>
      <c r="K285" s="31"/>
      <c r="L285" s="31"/>
      <c r="M285" s="31"/>
      <c r="N285" s="31"/>
      <c r="O285" s="31"/>
      <c r="P285" s="31"/>
      <c r="Q285" s="31"/>
      <c r="R285" s="31"/>
      <c r="S285" s="31"/>
      <c r="T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c r="CA285" s="31"/>
      <c r="CB285" s="31"/>
      <c r="CC285" s="31"/>
      <c r="CD285" s="31"/>
      <c r="CE285" s="31"/>
      <c r="CF285" s="31"/>
      <c r="CG285" s="31"/>
      <c r="CH285" s="31"/>
      <c r="CI285" s="31"/>
      <c r="CJ285" s="31"/>
      <c r="CK285" s="31"/>
      <c r="CL285" s="31"/>
      <c r="CM285" s="31"/>
      <c r="CN285" s="31"/>
      <c r="CO285" s="31"/>
      <c r="CP285" s="31"/>
      <c r="CQ285" s="31"/>
      <c r="CR285" s="31"/>
      <c r="CS285" s="31"/>
      <c r="CT285" s="31"/>
      <c r="CU285" s="31"/>
      <c r="CV285" s="31"/>
      <c r="CW285" s="31"/>
      <c r="CX285" s="31"/>
      <c r="CY285" s="31"/>
      <c r="CZ285" s="31"/>
      <c r="DA285" s="31"/>
      <c r="DB285" s="31"/>
      <c r="DC285" s="31"/>
      <c r="DD285" s="31"/>
      <c r="DE285" s="31"/>
      <c r="DF285" s="31"/>
      <c r="DG285" s="31"/>
      <c r="DH285" s="31"/>
      <c r="DI285" s="31"/>
      <c r="DJ285" s="31"/>
      <c r="DK285" s="31"/>
      <c r="DL285" s="31"/>
      <c r="DM285" s="31"/>
      <c r="DN285" s="31"/>
      <c r="DO285" s="31"/>
      <c r="DP285" s="31"/>
      <c r="DQ285" s="31"/>
      <c r="DR285" s="31"/>
      <c r="DS285" s="31"/>
      <c r="DT285" s="31"/>
      <c r="DU285" s="31"/>
      <c r="DV285" s="31"/>
      <c r="DW285" s="31"/>
      <c r="DX285" s="31"/>
      <c r="DY285" s="31"/>
      <c r="DZ285" s="31"/>
      <c r="EA285" s="31"/>
      <c r="EB285" s="31"/>
      <c r="EC285" s="31"/>
      <c r="ED285" s="31"/>
      <c r="EE285" s="31"/>
      <c r="EF285" s="31"/>
      <c r="EG285" s="31"/>
      <c r="EH285" s="31"/>
      <c r="EI285" s="31"/>
      <c r="EJ285" s="31"/>
      <c r="EK285" s="31"/>
      <c r="EL285" s="31"/>
      <c r="EM285" s="31"/>
      <c r="EN285" s="31"/>
      <c r="EO285" s="31"/>
      <c r="EP285" s="31"/>
      <c r="EQ285" s="31"/>
      <c r="ER285" s="31"/>
      <c r="ES285" s="31"/>
      <c r="ET285" s="31"/>
      <c r="EU285" s="31"/>
      <c r="EV285" s="31"/>
      <c r="EW285" s="31"/>
      <c r="EX285" s="31"/>
      <c r="EY285" s="31"/>
      <c r="EZ285" s="31"/>
      <c r="FA285" s="31"/>
      <c r="FB285" s="31"/>
      <c r="FC285" s="31"/>
      <c r="FD285" s="31"/>
      <c r="FE285" s="31"/>
      <c r="FF285" s="31"/>
      <c r="FG285" s="31"/>
      <c r="FH285" s="31"/>
      <c r="FI285" s="31"/>
      <c r="FJ285" s="31"/>
      <c r="FK285" s="31"/>
      <c r="FL285" s="31"/>
      <c r="FM285" s="31"/>
      <c r="FN285" s="31"/>
      <c r="FO285" s="31"/>
      <c r="FP285" s="31"/>
      <c r="FQ285" s="31"/>
      <c r="FR285" s="31"/>
      <c r="FS285" s="31"/>
      <c r="FT285" s="31"/>
      <c r="FU285" s="31"/>
      <c r="FV285" s="31"/>
      <c r="FW285" s="31"/>
      <c r="FX285" s="31"/>
      <c r="FY285" s="31"/>
      <c r="FZ285" s="31"/>
      <c r="GA285" s="31"/>
      <c r="GB285" s="31"/>
      <c r="GC285" s="31"/>
      <c r="GD285" s="31"/>
      <c r="GE285" s="31"/>
      <c r="GF285" s="31"/>
      <c r="GG285" s="31"/>
      <c r="GH285" s="31"/>
      <c r="GI285" s="31"/>
      <c r="GJ285" s="31"/>
      <c r="GK285" s="31"/>
      <c r="GL285" s="31"/>
      <c r="GM285" s="31"/>
      <c r="GN285" s="31"/>
      <c r="GO285" s="31"/>
      <c r="GP285" s="31"/>
      <c r="GQ285" s="31"/>
      <c r="GR285" s="31"/>
      <c r="GS285" s="31"/>
      <c r="GT285" s="31"/>
      <c r="GU285" s="31"/>
      <c r="GV285" s="31"/>
      <c r="GW285" s="31"/>
      <c r="GX285" s="31"/>
      <c r="GY285" s="31"/>
      <c r="GZ285" s="31"/>
      <c r="HA285" s="31"/>
      <c r="HB285" s="31"/>
      <c r="HC285" s="31"/>
      <c r="HD285" s="31"/>
      <c r="HE285" s="31"/>
      <c r="HF285" s="31"/>
      <c r="HG285" s="31"/>
      <c r="HH285" s="31"/>
      <c r="HI285" s="31"/>
      <c r="HJ285" s="31"/>
      <c r="HK285" s="31"/>
      <c r="HL285" s="31"/>
      <c r="HM285" s="31"/>
      <c r="HN285" s="31"/>
      <c r="HO285" s="31"/>
      <c r="HP285" s="31"/>
      <c r="HQ285" s="31"/>
      <c r="HR285" s="31"/>
      <c r="HS285" s="31"/>
      <c r="HT285" s="31"/>
      <c r="HU285" s="31"/>
      <c r="HV285" s="31"/>
      <c r="HW285" s="31"/>
      <c r="HX285" s="31"/>
      <c r="HY285" s="31"/>
      <c r="HZ285" s="31"/>
      <c r="IA285" s="31"/>
      <c r="IB285" s="31"/>
      <c r="IC285" s="31"/>
      <c r="ID285" s="31"/>
      <c r="IE285" s="31"/>
      <c r="IF285" s="31"/>
      <c r="IG285" s="31"/>
      <c r="IH285" s="31"/>
      <c r="II285" s="31"/>
      <c r="IJ285" s="31"/>
      <c r="IK285" s="31"/>
      <c r="IL285" s="31"/>
      <c r="IM285" s="31"/>
      <c r="IN285" s="31"/>
      <c r="IO285" s="31"/>
      <c r="IP285" s="31"/>
      <c r="IQ285" s="31"/>
      <c r="IR285" s="31"/>
      <c r="IS285" s="31"/>
      <c r="IT285" s="31"/>
      <c r="IU285" s="31"/>
      <c r="IV285" s="31"/>
    </row>
    <row r="286" spans="1:256" x14ac:dyDescent="0.25">
      <c r="A286" s="2"/>
      <c r="B286" s="31"/>
      <c r="C286" s="18"/>
      <c r="D286" s="31"/>
      <c r="E286" s="31"/>
      <c r="F286" s="31"/>
      <c r="G286" s="31"/>
      <c r="H286" s="31"/>
      <c r="I286" s="31"/>
      <c r="J286" s="31"/>
      <c r="K286" s="31"/>
      <c r="L286" s="31"/>
      <c r="M286" s="31"/>
      <c r="N286" s="31"/>
      <c r="O286" s="31"/>
      <c r="P286" s="31"/>
      <c r="Q286" s="31"/>
      <c r="R286" s="31"/>
      <c r="S286" s="31"/>
      <c r="T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c r="CA286" s="31"/>
      <c r="CB286" s="31"/>
      <c r="CC286" s="31"/>
      <c r="CD286" s="31"/>
      <c r="CE286" s="31"/>
      <c r="CF286" s="31"/>
      <c r="CG286" s="31"/>
      <c r="CH286" s="31"/>
      <c r="CI286" s="31"/>
      <c r="CJ286" s="31"/>
      <c r="CK286" s="31"/>
      <c r="CL286" s="31"/>
      <c r="CM286" s="31"/>
      <c r="CN286" s="31"/>
      <c r="CO286" s="31"/>
      <c r="CP286" s="31"/>
      <c r="CQ286" s="31"/>
      <c r="CR286" s="31"/>
      <c r="CS286" s="31"/>
      <c r="CT286" s="31"/>
      <c r="CU286" s="31"/>
      <c r="CV286" s="31"/>
      <c r="CW286" s="31"/>
      <c r="CX286" s="31"/>
      <c r="CY286" s="31"/>
      <c r="CZ286" s="31"/>
      <c r="DA286" s="31"/>
      <c r="DB286" s="31"/>
      <c r="DC286" s="31"/>
      <c r="DD286" s="31"/>
      <c r="DE286" s="31"/>
      <c r="DF286" s="31"/>
      <c r="DG286" s="31"/>
      <c r="DH286" s="31"/>
      <c r="DI286" s="31"/>
      <c r="DJ286" s="31"/>
      <c r="DK286" s="31"/>
      <c r="DL286" s="31"/>
      <c r="DM286" s="31"/>
      <c r="DN286" s="31"/>
      <c r="DO286" s="31"/>
      <c r="DP286" s="31"/>
      <c r="DQ286" s="31"/>
      <c r="DR286" s="31"/>
      <c r="DS286" s="31"/>
      <c r="DT286" s="31"/>
      <c r="DU286" s="31"/>
      <c r="DV286" s="31"/>
      <c r="DW286" s="31"/>
      <c r="DX286" s="31"/>
      <c r="DY286" s="31"/>
      <c r="DZ286" s="31"/>
      <c r="EA286" s="31"/>
      <c r="EB286" s="31"/>
      <c r="EC286" s="31"/>
      <c r="ED286" s="31"/>
      <c r="EE286" s="31"/>
      <c r="EF286" s="31"/>
      <c r="EG286" s="31"/>
      <c r="EH286" s="31"/>
      <c r="EI286" s="31"/>
      <c r="EJ286" s="31"/>
      <c r="EK286" s="31"/>
      <c r="EL286" s="31"/>
      <c r="EM286" s="31"/>
      <c r="EN286" s="31"/>
      <c r="EO286" s="31"/>
      <c r="EP286" s="31"/>
      <c r="EQ286" s="31"/>
      <c r="ER286" s="31"/>
      <c r="ES286" s="31"/>
      <c r="ET286" s="31"/>
      <c r="EU286" s="31"/>
      <c r="EV286" s="31"/>
      <c r="EW286" s="31"/>
      <c r="EX286" s="31"/>
      <c r="EY286" s="31"/>
      <c r="EZ286" s="31"/>
      <c r="FA286" s="31"/>
      <c r="FB286" s="31"/>
      <c r="FC286" s="31"/>
      <c r="FD286" s="31"/>
      <c r="FE286" s="31"/>
      <c r="FF286" s="31"/>
      <c r="FG286" s="31"/>
      <c r="FH286" s="31"/>
      <c r="FI286" s="31"/>
      <c r="FJ286" s="31"/>
      <c r="FK286" s="31"/>
      <c r="FL286" s="31"/>
      <c r="FM286" s="31"/>
      <c r="FN286" s="31"/>
      <c r="FO286" s="31"/>
      <c r="FP286" s="31"/>
      <c r="FQ286" s="31"/>
      <c r="FR286" s="31"/>
      <c r="FS286" s="31"/>
      <c r="FT286" s="31"/>
      <c r="FU286" s="31"/>
      <c r="FV286" s="31"/>
      <c r="FW286" s="31"/>
      <c r="FX286" s="31"/>
      <c r="FY286" s="31"/>
      <c r="FZ286" s="31"/>
      <c r="GA286" s="31"/>
      <c r="GB286" s="31"/>
      <c r="GC286" s="31"/>
      <c r="GD286" s="31"/>
      <c r="GE286" s="31"/>
      <c r="GF286" s="31"/>
      <c r="GG286" s="31"/>
      <c r="GH286" s="31"/>
      <c r="GI286" s="31"/>
      <c r="GJ286" s="31"/>
      <c r="GK286" s="31"/>
      <c r="GL286" s="31"/>
      <c r="GM286" s="31"/>
      <c r="GN286" s="31"/>
      <c r="GO286" s="31"/>
      <c r="GP286" s="31"/>
      <c r="GQ286" s="31"/>
      <c r="GR286" s="31"/>
      <c r="GS286" s="31"/>
      <c r="GT286" s="31"/>
      <c r="GU286" s="31"/>
      <c r="GV286" s="31"/>
      <c r="GW286" s="31"/>
      <c r="GX286" s="31"/>
      <c r="GY286" s="31"/>
      <c r="GZ286" s="31"/>
      <c r="HA286" s="31"/>
      <c r="HB286" s="31"/>
      <c r="HC286" s="31"/>
      <c r="HD286" s="31"/>
      <c r="HE286" s="31"/>
      <c r="HF286" s="31"/>
      <c r="HG286" s="31"/>
      <c r="HH286" s="31"/>
      <c r="HI286" s="31"/>
      <c r="HJ286" s="31"/>
      <c r="HK286" s="31"/>
      <c r="HL286" s="31"/>
      <c r="HM286" s="31"/>
      <c r="HN286" s="31"/>
      <c r="HO286" s="31"/>
      <c r="HP286" s="31"/>
      <c r="HQ286" s="31"/>
      <c r="HR286" s="31"/>
      <c r="HS286" s="31"/>
      <c r="HT286" s="31"/>
      <c r="HU286" s="31"/>
      <c r="HV286" s="31"/>
      <c r="HW286" s="31"/>
      <c r="HX286" s="31"/>
      <c r="HY286" s="31"/>
      <c r="HZ286" s="31"/>
      <c r="IA286" s="31"/>
      <c r="IB286" s="31"/>
      <c r="IC286" s="31"/>
      <c r="ID286" s="31"/>
      <c r="IE286" s="31"/>
      <c r="IF286" s="31"/>
      <c r="IG286" s="31"/>
      <c r="IH286" s="31"/>
      <c r="II286" s="31"/>
      <c r="IJ286" s="31"/>
      <c r="IK286" s="31"/>
      <c r="IL286" s="31"/>
      <c r="IM286" s="31"/>
      <c r="IN286" s="31"/>
      <c r="IO286" s="31"/>
      <c r="IP286" s="31"/>
      <c r="IQ286" s="31"/>
      <c r="IR286" s="31"/>
      <c r="IS286" s="31"/>
      <c r="IT286" s="31"/>
      <c r="IU286" s="31"/>
      <c r="IV286" s="31"/>
    </row>
    <row r="287" spans="1:256" x14ac:dyDescent="0.25">
      <c r="A287" s="2"/>
      <c r="B287" s="31"/>
      <c r="C287" s="18"/>
      <c r="D287" s="31"/>
      <c r="E287" s="31"/>
      <c r="F287" s="31"/>
      <c r="G287" s="31"/>
      <c r="H287" s="31"/>
      <c r="I287" s="31"/>
      <c r="J287" s="31"/>
      <c r="K287" s="31"/>
      <c r="L287" s="31"/>
      <c r="M287" s="31"/>
      <c r="N287" s="31"/>
      <c r="O287" s="31"/>
      <c r="P287" s="31"/>
      <c r="Q287" s="31"/>
      <c r="R287" s="31"/>
      <c r="S287" s="31"/>
      <c r="T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1"/>
      <c r="BQ287" s="31"/>
      <c r="BR287" s="31"/>
      <c r="BS287" s="31"/>
      <c r="BT287" s="31"/>
      <c r="BU287" s="31"/>
      <c r="BV287" s="31"/>
      <c r="BW287" s="31"/>
      <c r="BX287" s="31"/>
      <c r="BY287" s="31"/>
      <c r="BZ287" s="31"/>
      <c r="CA287" s="31"/>
      <c r="CB287" s="31"/>
      <c r="CC287" s="31"/>
      <c r="CD287" s="31"/>
      <c r="CE287" s="31"/>
      <c r="CF287" s="31"/>
      <c r="CG287" s="31"/>
      <c r="CH287" s="31"/>
      <c r="CI287" s="31"/>
      <c r="CJ287" s="31"/>
      <c r="CK287" s="31"/>
      <c r="CL287" s="31"/>
      <c r="CM287" s="31"/>
      <c r="CN287" s="31"/>
      <c r="CO287" s="31"/>
      <c r="CP287" s="31"/>
      <c r="CQ287" s="31"/>
      <c r="CR287" s="31"/>
      <c r="CS287" s="31"/>
      <c r="CT287" s="31"/>
      <c r="CU287" s="31"/>
      <c r="CV287" s="31"/>
      <c r="CW287" s="31"/>
      <c r="CX287" s="31"/>
      <c r="CY287" s="31"/>
      <c r="CZ287" s="31"/>
      <c r="DA287" s="31"/>
      <c r="DB287" s="31"/>
      <c r="DC287" s="31"/>
      <c r="DD287" s="31"/>
      <c r="DE287" s="31"/>
      <c r="DF287" s="31"/>
      <c r="DG287" s="31"/>
      <c r="DH287" s="31"/>
      <c r="DI287" s="31"/>
      <c r="DJ287" s="31"/>
      <c r="DK287" s="31"/>
      <c r="DL287" s="31"/>
      <c r="DM287" s="31"/>
      <c r="DN287" s="31"/>
      <c r="DO287" s="31"/>
      <c r="DP287" s="31"/>
      <c r="DQ287" s="31"/>
      <c r="DR287" s="31"/>
      <c r="DS287" s="31"/>
      <c r="DT287" s="31"/>
      <c r="DU287" s="31"/>
      <c r="DV287" s="31"/>
      <c r="DW287" s="31"/>
      <c r="DX287" s="31"/>
      <c r="DY287" s="31"/>
      <c r="DZ287" s="31"/>
      <c r="EA287" s="31"/>
      <c r="EB287" s="31"/>
      <c r="EC287" s="31"/>
      <c r="ED287" s="31"/>
      <c r="EE287" s="31"/>
      <c r="EF287" s="31"/>
      <c r="EG287" s="31"/>
      <c r="EH287" s="31"/>
      <c r="EI287" s="31"/>
      <c r="EJ287" s="31"/>
      <c r="EK287" s="31"/>
      <c r="EL287" s="31"/>
      <c r="EM287" s="31"/>
      <c r="EN287" s="31"/>
      <c r="EO287" s="31"/>
      <c r="EP287" s="31"/>
      <c r="EQ287" s="31"/>
      <c r="ER287" s="31"/>
      <c r="ES287" s="31"/>
      <c r="ET287" s="31"/>
      <c r="EU287" s="31"/>
      <c r="EV287" s="31"/>
      <c r="EW287" s="31"/>
      <c r="EX287" s="31"/>
      <c r="EY287" s="31"/>
      <c r="EZ287" s="31"/>
      <c r="FA287" s="31"/>
      <c r="FB287" s="31"/>
      <c r="FC287" s="31"/>
      <c r="FD287" s="31"/>
      <c r="FE287" s="31"/>
      <c r="FF287" s="31"/>
      <c r="FG287" s="31"/>
      <c r="FH287" s="31"/>
      <c r="FI287" s="31"/>
      <c r="FJ287" s="31"/>
      <c r="FK287" s="31"/>
      <c r="FL287" s="31"/>
      <c r="FM287" s="31"/>
      <c r="FN287" s="31"/>
      <c r="FO287" s="31"/>
      <c r="FP287" s="31"/>
      <c r="FQ287" s="31"/>
      <c r="FR287" s="31"/>
      <c r="FS287" s="31"/>
      <c r="FT287" s="31"/>
      <c r="FU287" s="31"/>
      <c r="FV287" s="31"/>
      <c r="FW287" s="31"/>
      <c r="FX287" s="31"/>
      <c r="FY287" s="31"/>
      <c r="FZ287" s="31"/>
      <c r="GA287" s="31"/>
      <c r="GB287" s="31"/>
      <c r="GC287" s="31"/>
      <c r="GD287" s="31"/>
      <c r="GE287" s="31"/>
      <c r="GF287" s="31"/>
      <c r="GG287" s="31"/>
      <c r="GH287" s="31"/>
      <c r="GI287" s="31"/>
      <c r="GJ287" s="31"/>
      <c r="GK287" s="31"/>
      <c r="GL287" s="31"/>
      <c r="GM287" s="31"/>
      <c r="GN287" s="31"/>
      <c r="GO287" s="31"/>
      <c r="GP287" s="31"/>
      <c r="GQ287" s="31"/>
      <c r="GR287" s="31"/>
      <c r="GS287" s="31"/>
      <c r="GT287" s="31"/>
      <c r="GU287" s="31"/>
      <c r="GV287" s="31"/>
      <c r="GW287" s="31"/>
      <c r="GX287" s="31"/>
      <c r="GY287" s="31"/>
      <c r="GZ287" s="31"/>
      <c r="HA287" s="31"/>
      <c r="HB287" s="31"/>
      <c r="HC287" s="31"/>
      <c r="HD287" s="31"/>
      <c r="HE287" s="31"/>
      <c r="HF287" s="31"/>
      <c r="HG287" s="31"/>
      <c r="HH287" s="31"/>
      <c r="HI287" s="31"/>
      <c r="HJ287" s="31"/>
      <c r="HK287" s="31"/>
      <c r="HL287" s="31"/>
      <c r="HM287" s="31"/>
      <c r="HN287" s="31"/>
      <c r="HO287" s="31"/>
      <c r="HP287" s="31"/>
      <c r="HQ287" s="31"/>
      <c r="HR287" s="31"/>
      <c r="HS287" s="31"/>
      <c r="HT287" s="31"/>
      <c r="HU287" s="31"/>
      <c r="HV287" s="31"/>
      <c r="HW287" s="31"/>
      <c r="HX287" s="31"/>
      <c r="HY287" s="31"/>
      <c r="HZ287" s="31"/>
      <c r="IA287" s="31"/>
      <c r="IB287" s="31"/>
      <c r="IC287" s="31"/>
      <c r="ID287" s="31"/>
      <c r="IE287" s="31"/>
      <c r="IF287" s="31"/>
      <c r="IG287" s="31"/>
      <c r="IH287" s="31"/>
      <c r="II287" s="31"/>
      <c r="IJ287" s="31"/>
      <c r="IK287" s="31"/>
      <c r="IL287" s="31"/>
      <c r="IM287" s="31"/>
      <c r="IN287" s="31"/>
      <c r="IO287" s="31"/>
      <c r="IP287" s="31"/>
      <c r="IQ287" s="31"/>
      <c r="IR287" s="31"/>
      <c r="IS287" s="31"/>
      <c r="IT287" s="31"/>
      <c r="IU287" s="31"/>
      <c r="IV287" s="31"/>
    </row>
    <row r="288" spans="1:256" x14ac:dyDescent="0.25">
      <c r="A288" s="2"/>
      <c r="B288" s="31"/>
      <c r="C288" s="18"/>
      <c r="D288" s="31"/>
      <c r="E288" s="31"/>
      <c r="F288" s="31"/>
      <c r="G288" s="31"/>
      <c r="H288" s="31"/>
      <c r="I288" s="31"/>
      <c r="J288" s="31"/>
      <c r="K288" s="31"/>
      <c r="L288" s="31"/>
      <c r="M288" s="31"/>
      <c r="N288" s="31"/>
      <c r="O288" s="31"/>
      <c r="P288" s="31"/>
      <c r="Q288" s="31"/>
      <c r="R288" s="31"/>
      <c r="S288" s="31"/>
      <c r="T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c r="CO288" s="31"/>
      <c r="CP288" s="31"/>
      <c r="CQ288" s="31"/>
      <c r="CR288" s="31"/>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c r="EC288" s="31"/>
      <c r="ED288" s="31"/>
      <c r="EE288" s="31"/>
      <c r="EF288" s="31"/>
      <c r="EG288" s="31"/>
      <c r="EH288" s="31"/>
      <c r="EI288" s="31"/>
      <c r="EJ288" s="31"/>
      <c r="EK288" s="31"/>
      <c r="EL288" s="31"/>
      <c r="EM288" s="31"/>
      <c r="EN288" s="31"/>
      <c r="EO288" s="31"/>
      <c r="EP288" s="31"/>
      <c r="EQ288" s="31"/>
      <c r="ER288" s="31"/>
      <c r="ES288" s="31"/>
      <c r="ET288" s="31"/>
      <c r="EU288" s="31"/>
      <c r="EV288" s="31"/>
      <c r="EW288" s="31"/>
      <c r="EX288" s="31"/>
      <c r="EY288" s="31"/>
      <c r="EZ288" s="31"/>
      <c r="FA288" s="31"/>
      <c r="FB288" s="31"/>
      <c r="FC288" s="31"/>
      <c r="FD288" s="31"/>
      <c r="FE288" s="31"/>
      <c r="FF288" s="31"/>
      <c r="FG288" s="31"/>
      <c r="FH288" s="31"/>
      <c r="FI288" s="31"/>
      <c r="FJ288" s="31"/>
      <c r="FK288" s="31"/>
      <c r="FL288" s="31"/>
      <c r="FM288" s="31"/>
      <c r="FN288" s="31"/>
      <c r="FO288" s="31"/>
      <c r="FP288" s="31"/>
      <c r="FQ288" s="31"/>
      <c r="FR288" s="31"/>
      <c r="FS288" s="31"/>
      <c r="FT288" s="31"/>
      <c r="FU288" s="31"/>
      <c r="FV288" s="31"/>
      <c r="FW288" s="31"/>
      <c r="FX288" s="31"/>
      <c r="FY288" s="31"/>
      <c r="FZ288" s="31"/>
      <c r="GA288" s="31"/>
      <c r="GB288" s="31"/>
      <c r="GC288" s="31"/>
      <c r="GD288" s="31"/>
      <c r="GE288" s="31"/>
      <c r="GF288" s="31"/>
      <c r="GG288" s="31"/>
      <c r="GH288" s="31"/>
      <c r="GI288" s="31"/>
      <c r="GJ288" s="31"/>
      <c r="GK288" s="31"/>
      <c r="GL288" s="31"/>
      <c r="GM288" s="31"/>
      <c r="GN288" s="31"/>
      <c r="GO288" s="31"/>
      <c r="GP288" s="31"/>
      <c r="GQ288" s="31"/>
      <c r="GR288" s="31"/>
      <c r="GS288" s="31"/>
      <c r="GT288" s="31"/>
      <c r="GU288" s="31"/>
      <c r="GV288" s="31"/>
      <c r="GW288" s="31"/>
      <c r="GX288" s="31"/>
      <c r="GY288" s="31"/>
      <c r="GZ288" s="31"/>
      <c r="HA288" s="31"/>
      <c r="HB288" s="31"/>
      <c r="HC288" s="31"/>
      <c r="HD288" s="31"/>
      <c r="HE288" s="31"/>
      <c r="HF288" s="31"/>
      <c r="HG288" s="31"/>
      <c r="HH288" s="31"/>
      <c r="HI288" s="31"/>
      <c r="HJ288" s="31"/>
      <c r="HK288" s="31"/>
      <c r="HL288" s="31"/>
      <c r="HM288" s="31"/>
      <c r="HN288" s="31"/>
      <c r="HO288" s="31"/>
      <c r="HP288" s="31"/>
      <c r="HQ288" s="31"/>
      <c r="HR288" s="31"/>
      <c r="HS288" s="31"/>
      <c r="HT288" s="31"/>
      <c r="HU288" s="31"/>
      <c r="HV288" s="31"/>
      <c r="HW288" s="31"/>
      <c r="HX288" s="31"/>
      <c r="HY288" s="31"/>
      <c r="HZ288" s="31"/>
      <c r="IA288" s="31"/>
      <c r="IB288" s="31"/>
      <c r="IC288" s="31"/>
      <c r="ID288" s="31"/>
      <c r="IE288" s="31"/>
      <c r="IF288" s="31"/>
      <c r="IG288" s="31"/>
      <c r="IH288" s="31"/>
      <c r="II288" s="31"/>
      <c r="IJ288" s="31"/>
      <c r="IK288" s="31"/>
      <c r="IL288" s="31"/>
      <c r="IM288" s="31"/>
      <c r="IN288" s="31"/>
      <c r="IO288" s="31"/>
      <c r="IP288" s="31"/>
      <c r="IQ288" s="31"/>
      <c r="IR288" s="31"/>
      <c r="IS288" s="31"/>
      <c r="IT288" s="31"/>
      <c r="IU288" s="31"/>
      <c r="IV288" s="31"/>
    </row>
    <row r="289" spans="1:256" x14ac:dyDescent="0.25">
      <c r="A289" s="2"/>
      <c r="B289" s="31"/>
      <c r="C289" s="18"/>
      <c r="D289" s="31"/>
      <c r="E289" s="31"/>
      <c r="F289" s="31"/>
      <c r="G289" s="31"/>
      <c r="H289" s="31"/>
      <c r="I289" s="31"/>
      <c r="J289" s="31"/>
      <c r="K289" s="31"/>
      <c r="L289" s="31"/>
      <c r="M289" s="31"/>
      <c r="N289" s="31"/>
      <c r="O289" s="31"/>
      <c r="P289" s="31"/>
      <c r="Q289" s="31"/>
      <c r="R289" s="31"/>
      <c r="S289" s="31"/>
      <c r="T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c r="CN289" s="31"/>
      <c r="CO289" s="31"/>
      <c r="CP289" s="31"/>
      <c r="CQ289" s="31"/>
      <c r="CR289" s="31"/>
      <c r="CS289" s="31"/>
      <c r="CT289" s="31"/>
      <c r="CU289" s="31"/>
      <c r="CV289" s="31"/>
      <c r="CW289" s="31"/>
      <c r="CX289" s="31"/>
      <c r="CY289" s="31"/>
      <c r="CZ289" s="31"/>
      <c r="DA289" s="31"/>
      <c r="DB289" s="31"/>
      <c r="DC289" s="31"/>
      <c r="DD289" s="31"/>
      <c r="DE289" s="31"/>
      <c r="DF289" s="31"/>
      <c r="DG289" s="31"/>
      <c r="DH289" s="31"/>
      <c r="DI289" s="31"/>
      <c r="DJ289" s="31"/>
      <c r="DK289" s="31"/>
      <c r="DL289" s="31"/>
      <c r="DM289" s="31"/>
      <c r="DN289" s="31"/>
      <c r="DO289" s="31"/>
      <c r="DP289" s="31"/>
      <c r="DQ289" s="31"/>
      <c r="DR289" s="31"/>
      <c r="DS289" s="31"/>
      <c r="DT289" s="31"/>
      <c r="DU289" s="31"/>
      <c r="DV289" s="31"/>
      <c r="DW289" s="31"/>
      <c r="DX289" s="31"/>
      <c r="DY289" s="31"/>
      <c r="DZ289" s="31"/>
      <c r="EA289" s="31"/>
      <c r="EB289" s="31"/>
      <c r="EC289" s="31"/>
      <c r="ED289" s="31"/>
      <c r="EE289" s="31"/>
      <c r="EF289" s="31"/>
      <c r="EG289" s="31"/>
      <c r="EH289" s="31"/>
      <c r="EI289" s="31"/>
      <c r="EJ289" s="31"/>
      <c r="EK289" s="31"/>
      <c r="EL289" s="31"/>
      <c r="EM289" s="31"/>
      <c r="EN289" s="31"/>
      <c r="EO289" s="31"/>
      <c r="EP289" s="31"/>
      <c r="EQ289" s="31"/>
      <c r="ER289" s="31"/>
      <c r="ES289" s="31"/>
      <c r="ET289" s="31"/>
      <c r="EU289" s="31"/>
      <c r="EV289" s="31"/>
      <c r="EW289" s="31"/>
      <c r="EX289" s="31"/>
      <c r="EY289" s="31"/>
      <c r="EZ289" s="31"/>
      <c r="FA289" s="31"/>
      <c r="FB289" s="31"/>
      <c r="FC289" s="31"/>
      <c r="FD289" s="31"/>
      <c r="FE289" s="31"/>
      <c r="FF289" s="31"/>
      <c r="FG289" s="31"/>
      <c r="FH289" s="31"/>
      <c r="FI289" s="31"/>
      <c r="FJ289" s="31"/>
      <c r="FK289" s="31"/>
      <c r="FL289" s="31"/>
      <c r="FM289" s="31"/>
      <c r="FN289" s="31"/>
      <c r="FO289" s="31"/>
      <c r="FP289" s="31"/>
      <c r="FQ289" s="31"/>
      <c r="FR289" s="31"/>
      <c r="FS289" s="31"/>
      <c r="FT289" s="31"/>
      <c r="FU289" s="31"/>
      <c r="FV289" s="31"/>
      <c r="FW289" s="31"/>
      <c r="FX289" s="31"/>
      <c r="FY289" s="31"/>
      <c r="FZ289" s="31"/>
      <c r="GA289" s="31"/>
      <c r="GB289" s="31"/>
      <c r="GC289" s="31"/>
      <c r="GD289" s="31"/>
      <c r="GE289" s="31"/>
      <c r="GF289" s="31"/>
      <c r="GG289" s="31"/>
      <c r="GH289" s="31"/>
      <c r="GI289" s="31"/>
      <c r="GJ289" s="31"/>
      <c r="GK289" s="31"/>
      <c r="GL289" s="31"/>
      <c r="GM289" s="31"/>
      <c r="GN289" s="31"/>
      <c r="GO289" s="31"/>
      <c r="GP289" s="31"/>
      <c r="GQ289" s="31"/>
      <c r="GR289" s="31"/>
      <c r="GS289" s="31"/>
      <c r="GT289" s="31"/>
      <c r="GU289" s="31"/>
      <c r="GV289" s="31"/>
      <c r="GW289" s="31"/>
      <c r="GX289" s="31"/>
      <c r="GY289" s="31"/>
      <c r="GZ289" s="31"/>
      <c r="HA289" s="31"/>
      <c r="HB289" s="31"/>
      <c r="HC289" s="31"/>
      <c r="HD289" s="31"/>
      <c r="HE289" s="31"/>
      <c r="HF289" s="31"/>
      <c r="HG289" s="31"/>
      <c r="HH289" s="31"/>
      <c r="HI289" s="31"/>
      <c r="HJ289" s="31"/>
      <c r="HK289" s="31"/>
      <c r="HL289" s="31"/>
      <c r="HM289" s="31"/>
      <c r="HN289" s="31"/>
      <c r="HO289" s="31"/>
      <c r="HP289" s="31"/>
      <c r="HQ289" s="31"/>
      <c r="HR289" s="31"/>
      <c r="HS289" s="31"/>
      <c r="HT289" s="31"/>
      <c r="HU289" s="31"/>
      <c r="HV289" s="31"/>
      <c r="HW289" s="31"/>
      <c r="HX289" s="31"/>
      <c r="HY289" s="31"/>
      <c r="HZ289" s="31"/>
      <c r="IA289" s="31"/>
      <c r="IB289" s="31"/>
      <c r="IC289" s="31"/>
      <c r="ID289" s="31"/>
      <c r="IE289" s="31"/>
      <c r="IF289" s="31"/>
      <c r="IG289" s="31"/>
      <c r="IH289" s="31"/>
      <c r="II289" s="31"/>
      <c r="IJ289" s="31"/>
      <c r="IK289" s="31"/>
      <c r="IL289" s="31"/>
      <c r="IM289" s="31"/>
      <c r="IN289" s="31"/>
      <c r="IO289" s="31"/>
      <c r="IP289" s="31"/>
      <c r="IQ289" s="31"/>
      <c r="IR289" s="31"/>
      <c r="IS289" s="31"/>
      <c r="IT289" s="31"/>
      <c r="IU289" s="31"/>
      <c r="IV289" s="31"/>
    </row>
    <row r="290" spans="1:256" x14ac:dyDescent="0.25">
      <c r="A290" s="2"/>
      <c r="B290" s="31"/>
      <c r="C290" s="18"/>
      <c r="D290" s="31"/>
      <c r="E290" s="31"/>
      <c r="F290" s="31"/>
      <c r="G290" s="31"/>
      <c r="H290" s="31"/>
      <c r="I290" s="31"/>
      <c r="J290" s="31"/>
      <c r="K290" s="31"/>
      <c r="L290" s="31"/>
      <c r="M290" s="31"/>
      <c r="N290" s="31"/>
      <c r="O290" s="31"/>
      <c r="P290" s="31"/>
      <c r="Q290" s="31"/>
      <c r="R290" s="31"/>
      <c r="S290" s="31"/>
      <c r="T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c r="CA290" s="31"/>
      <c r="CB290" s="31"/>
      <c r="CC290" s="31"/>
      <c r="CD290" s="31"/>
      <c r="CE290" s="31"/>
      <c r="CF290" s="31"/>
      <c r="CG290" s="31"/>
      <c r="CH290" s="31"/>
      <c r="CI290" s="31"/>
      <c r="CJ290" s="31"/>
      <c r="CK290" s="31"/>
      <c r="CL290" s="31"/>
      <c r="CM290" s="31"/>
      <c r="CN290" s="31"/>
      <c r="CO290" s="31"/>
      <c r="CP290" s="31"/>
      <c r="CQ290" s="31"/>
      <c r="CR290" s="31"/>
      <c r="CS290" s="31"/>
      <c r="CT290" s="31"/>
      <c r="CU290" s="31"/>
      <c r="CV290" s="31"/>
      <c r="CW290" s="31"/>
      <c r="CX290" s="31"/>
      <c r="CY290" s="31"/>
      <c r="CZ290" s="31"/>
      <c r="DA290" s="31"/>
      <c r="DB290" s="31"/>
      <c r="DC290" s="31"/>
      <c r="DD290" s="31"/>
      <c r="DE290" s="31"/>
      <c r="DF290" s="31"/>
      <c r="DG290" s="31"/>
      <c r="DH290" s="31"/>
      <c r="DI290" s="31"/>
      <c r="DJ290" s="31"/>
      <c r="DK290" s="31"/>
      <c r="DL290" s="31"/>
      <c r="DM290" s="31"/>
      <c r="DN290" s="31"/>
      <c r="DO290" s="31"/>
      <c r="DP290" s="31"/>
      <c r="DQ290" s="31"/>
      <c r="DR290" s="31"/>
      <c r="DS290" s="31"/>
      <c r="DT290" s="31"/>
      <c r="DU290" s="31"/>
      <c r="DV290" s="31"/>
      <c r="DW290" s="31"/>
      <c r="DX290" s="31"/>
      <c r="DY290" s="31"/>
      <c r="DZ290" s="31"/>
      <c r="EA290" s="31"/>
      <c r="EB290" s="31"/>
      <c r="EC290" s="31"/>
      <c r="ED290" s="31"/>
      <c r="EE290" s="31"/>
      <c r="EF290" s="31"/>
      <c r="EG290" s="31"/>
      <c r="EH290" s="31"/>
      <c r="EI290" s="31"/>
      <c r="EJ290" s="31"/>
      <c r="EK290" s="31"/>
      <c r="EL290" s="31"/>
      <c r="EM290" s="31"/>
      <c r="EN290" s="31"/>
      <c r="EO290" s="31"/>
      <c r="EP290" s="31"/>
      <c r="EQ290" s="31"/>
      <c r="ER290" s="31"/>
      <c r="ES290" s="31"/>
      <c r="ET290" s="31"/>
      <c r="EU290" s="31"/>
      <c r="EV290" s="31"/>
      <c r="EW290" s="31"/>
      <c r="EX290" s="31"/>
      <c r="EY290" s="31"/>
      <c r="EZ290" s="31"/>
      <c r="FA290" s="31"/>
      <c r="FB290" s="31"/>
      <c r="FC290" s="31"/>
      <c r="FD290" s="31"/>
      <c r="FE290" s="31"/>
      <c r="FF290" s="31"/>
      <c r="FG290" s="31"/>
      <c r="FH290" s="31"/>
      <c r="FI290" s="31"/>
      <c r="FJ290" s="31"/>
      <c r="FK290" s="31"/>
      <c r="FL290" s="31"/>
      <c r="FM290" s="31"/>
      <c r="FN290" s="31"/>
      <c r="FO290" s="31"/>
      <c r="FP290" s="31"/>
      <c r="FQ290" s="31"/>
      <c r="FR290" s="31"/>
      <c r="FS290" s="31"/>
      <c r="FT290" s="31"/>
      <c r="FU290" s="31"/>
      <c r="FV290" s="31"/>
      <c r="FW290" s="31"/>
      <c r="FX290" s="31"/>
      <c r="FY290" s="31"/>
      <c r="FZ290" s="31"/>
      <c r="GA290" s="31"/>
      <c r="GB290" s="31"/>
      <c r="GC290" s="31"/>
      <c r="GD290" s="31"/>
      <c r="GE290" s="31"/>
      <c r="GF290" s="31"/>
      <c r="GG290" s="31"/>
      <c r="GH290" s="31"/>
      <c r="GI290" s="31"/>
      <c r="GJ290" s="31"/>
      <c r="GK290" s="31"/>
      <c r="GL290" s="31"/>
      <c r="GM290" s="31"/>
      <c r="GN290" s="31"/>
      <c r="GO290" s="31"/>
      <c r="GP290" s="31"/>
      <c r="GQ290" s="31"/>
      <c r="GR290" s="31"/>
      <c r="GS290" s="31"/>
      <c r="GT290" s="31"/>
      <c r="GU290" s="31"/>
      <c r="GV290" s="31"/>
      <c r="GW290" s="31"/>
      <c r="GX290" s="31"/>
      <c r="GY290" s="31"/>
      <c r="GZ290" s="31"/>
      <c r="HA290" s="31"/>
      <c r="HB290" s="31"/>
      <c r="HC290" s="31"/>
      <c r="HD290" s="31"/>
      <c r="HE290" s="31"/>
      <c r="HF290" s="31"/>
      <c r="HG290" s="31"/>
      <c r="HH290" s="31"/>
      <c r="HI290" s="31"/>
      <c r="HJ290" s="31"/>
      <c r="HK290" s="31"/>
      <c r="HL290" s="31"/>
      <c r="HM290" s="31"/>
      <c r="HN290" s="31"/>
      <c r="HO290" s="31"/>
      <c r="HP290" s="31"/>
      <c r="HQ290" s="31"/>
      <c r="HR290" s="31"/>
      <c r="HS290" s="31"/>
      <c r="HT290" s="31"/>
      <c r="HU290" s="31"/>
      <c r="HV290" s="31"/>
      <c r="HW290" s="31"/>
      <c r="HX290" s="31"/>
      <c r="HY290" s="31"/>
      <c r="HZ290" s="31"/>
      <c r="IA290" s="31"/>
      <c r="IB290" s="31"/>
      <c r="IC290" s="31"/>
      <c r="ID290" s="31"/>
      <c r="IE290" s="31"/>
      <c r="IF290" s="31"/>
      <c r="IG290" s="31"/>
      <c r="IH290" s="31"/>
      <c r="II290" s="31"/>
      <c r="IJ290" s="31"/>
      <c r="IK290" s="31"/>
      <c r="IL290" s="31"/>
      <c r="IM290" s="31"/>
      <c r="IN290" s="31"/>
      <c r="IO290" s="31"/>
      <c r="IP290" s="31"/>
      <c r="IQ290" s="31"/>
      <c r="IR290" s="31"/>
      <c r="IS290" s="31"/>
      <c r="IT290" s="31"/>
      <c r="IU290" s="31"/>
      <c r="IV290" s="31"/>
    </row>
    <row r="291" spans="1:256" x14ac:dyDescent="0.25">
      <c r="M291" s="31"/>
    </row>
    <row r="292" spans="1:256" x14ac:dyDescent="0.25">
      <c r="M292" s="31"/>
    </row>
    <row r="293" spans="1:256" x14ac:dyDescent="0.25">
      <c r="M293" s="31"/>
    </row>
    <row r="294" spans="1:256" x14ac:dyDescent="0.25">
      <c r="M294" s="31"/>
    </row>
    <row r="295" spans="1:256" x14ac:dyDescent="0.25">
      <c r="M295" s="31"/>
    </row>
    <row r="296" spans="1:256" x14ac:dyDescent="0.25">
      <c r="M296" s="31"/>
    </row>
    <row r="297" spans="1:256" x14ac:dyDescent="0.25">
      <c r="M297" s="31"/>
    </row>
    <row r="298" spans="1:256" x14ac:dyDescent="0.25">
      <c r="M298" s="31"/>
    </row>
    <row r="299" spans="1:256" x14ac:dyDescent="0.25">
      <c r="M299" s="31"/>
    </row>
    <row r="300" spans="1:256" x14ac:dyDescent="0.25"/>
    <row r="301" spans="1:256" x14ac:dyDescent="0.25"/>
    <row r="302" spans="1:256" x14ac:dyDescent="0.25"/>
    <row r="303" spans="1:256" x14ac:dyDescent="0.25"/>
    <row r="304" spans="1:256"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sheetData>
  <sheetProtection formatCells="0" formatColumns="0" formatRows="0" selectLockedCells="1" sort="0"/>
  <dataConsolidate/>
  <mergeCells count="48">
    <mergeCell ref="C18:F18"/>
    <mergeCell ref="C20:F20"/>
    <mergeCell ref="C21:F21"/>
    <mergeCell ref="Q21:T21"/>
    <mergeCell ref="Q17:T17"/>
    <mergeCell ref="C17:F17"/>
    <mergeCell ref="J21:M21"/>
    <mergeCell ref="J19:M19"/>
    <mergeCell ref="Q5:S5"/>
    <mergeCell ref="Q7:S7"/>
    <mergeCell ref="Q8:T8"/>
    <mergeCell ref="Q9:T9"/>
    <mergeCell ref="Q23:T23"/>
    <mergeCell ref="Q11:T11"/>
    <mergeCell ref="Q19:T19"/>
    <mergeCell ref="Q20:T20"/>
    <mergeCell ref="A2:L2"/>
    <mergeCell ref="C7:F7"/>
    <mergeCell ref="C10:F10"/>
    <mergeCell ref="I7:L7"/>
    <mergeCell ref="C5:D5"/>
    <mergeCell ref="I8:L8"/>
    <mergeCell ref="C8:F8"/>
    <mergeCell ref="E5:F5"/>
    <mergeCell ref="I9:L9"/>
    <mergeCell ref="C11:F11"/>
    <mergeCell ref="I10:L10"/>
    <mergeCell ref="I11:L11"/>
    <mergeCell ref="C32:M33"/>
    <mergeCell ref="C27:F27"/>
    <mergeCell ref="C28:F28"/>
    <mergeCell ref="C29:F29"/>
    <mergeCell ref="J28:M28"/>
    <mergeCell ref="J29:M29"/>
    <mergeCell ref="C26:F26"/>
    <mergeCell ref="J17:M17"/>
    <mergeCell ref="J18:M18"/>
    <mergeCell ref="C22:F22"/>
    <mergeCell ref="C24:F24"/>
    <mergeCell ref="C12:F12"/>
    <mergeCell ref="C13:F13"/>
    <mergeCell ref="J25:M25"/>
    <mergeCell ref="J26:M26"/>
    <mergeCell ref="Q10:T10"/>
    <mergeCell ref="Q24:T24"/>
    <mergeCell ref="Q26:T33"/>
    <mergeCell ref="J22:M22"/>
    <mergeCell ref="J24:M24"/>
  </mergeCells>
  <phoneticPr fontId="2" type="noConversion"/>
  <conditionalFormatting sqref="C8:F8 I9:L10 C24:F24">
    <cfRule type="containsBlanks" dxfId="3" priority="30" stopIfTrue="1">
      <formula>LEN(TRIM(C8))=0</formula>
    </cfRule>
  </conditionalFormatting>
  <conditionalFormatting sqref="D37:D111">
    <cfRule type="expression" dxfId="2" priority="1" stopIfTrue="1">
      <formula>AND(D37="",NOT(ISBLANK(C37)))</formula>
    </cfRule>
  </conditionalFormatting>
  <conditionalFormatting sqref="Q19:T19">
    <cfRule type="expression" dxfId="1" priority="10" stopIfTrue="1">
      <formula>"Q19="""""</formula>
    </cfRule>
  </conditionalFormatting>
  <conditionalFormatting sqref="Q19:T20">
    <cfRule type="containsBlanks" dxfId="0" priority="8" stopIfTrue="1">
      <formula>LEN(TRIM(Q19))=0</formula>
    </cfRule>
  </conditionalFormatting>
  <dataValidations count="19">
    <dataValidation allowBlank="1" sqref="C112 B17:B18 V112" xr:uid="{00000000-0002-0000-0000-000000000000}"/>
    <dataValidation type="list" allowBlank="1" showInputMessage="1" showErrorMessage="1" sqref="S112 F112" xr:uid="{00000000-0002-0000-0000-000001000000}">
      <formula1>#REF!</formula1>
    </dataValidation>
    <dataValidation type="whole" allowBlank="1" showInputMessage="1" showErrorMessage="1" errorTitle="Relative Maturity Validation" error="The value you have typed for maturity is not within a normal range._x000a__x000a_Please double check your data, and make any needed corrections." sqref="E112" xr:uid="{00000000-0002-0000-0000-000002000000}">
      <formula1>75</formula1>
      <formula2>125</formula2>
    </dataValidation>
    <dataValidation type="list" allowBlank="1" showInputMessage="1" showErrorMessage="1" sqref="J31:M31" xr:uid="{00000000-0002-0000-0000-000003000000}">
      <formula1>$D$116:$D$118</formula1>
    </dataValidation>
    <dataValidation type="decimal" errorStyle="warning" allowBlank="1" showInputMessage="1" showErrorMessage="1" errorTitle="Moisture Validation" error="The value you have typed in for moisture is not in a normal range._x000a__x000a_Please double check that the value you have entered is correct." sqref="M37:M112" xr:uid="{00000000-0002-0000-0000-000004000000}">
      <formula1>8</formula1>
      <formula2>39.9</formula2>
    </dataValidation>
    <dataValidation type="decimal" allowBlank="1" showInputMessage="1" showErrorMessage="1" errorTitle="Test Weight Validation" error="The value you have entered for Test Weight is not in a normal range._x000a__x000a_Please double check the value you have entered." sqref="N37:N112" xr:uid="{00000000-0002-0000-0000-000005000000}">
      <formula1>50</formula1>
      <formula2>66</formula2>
    </dataValidation>
    <dataValidation type="whole" errorStyle="warning" allowBlank="1" showErrorMessage="1" errorTitle="Validation EarCount Plant Count" error="Ear Count or Plant Count value that you just entered is not within a normal range. _x000a__x000a_Please double check the value you have entered." sqref="I37:J112" xr:uid="{00000000-0002-0000-0000-000006000000}">
      <formula1>20000</formula1>
      <formula2>50000</formula2>
    </dataValidation>
    <dataValidation type="list" allowBlank="1" showInputMessage="1" showErrorMessage="1" sqref="S37:S111" xr:uid="{00000000-0002-0000-0000-000007000000}">
      <formula1>$K$116:$K$119</formula1>
    </dataValidation>
    <dataValidation allowBlank="1" showInputMessage="1" showErrorMessage="1" error="WWS = Wyffels Works Site_x000a_OT = Other or Third Party Plot_x000a_SBS = Side-by-Side" sqref="Q21" xr:uid="{00000000-0002-0000-0000-000008000000}"/>
    <dataValidation type="whole" errorStyle="information" allowBlank="1" showErrorMessage="1" errorTitle="Data Entry Error" error="Please enter ONLY NUMBERS between 1 and 50." sqref="C24:F24" xr:uid="{00000000-0002-0000-0000-000009000000}">
      <formula1>0</formula1>
      <formula2>50</formula2>
    </dataValidation>
    <dataValidation type="list" allowBlank="1" showErrorMessage="1" error="Choose from Soybeans, Corn, Wheat, Other, or leave blank if previous crop is unknown." sqref="C21:F21" xr:uid="{00000000-0002-0000-0000-00000A000000}">
      <formula1>$H$117:$H$120</formula1>
    </dataValidation>
    <dataValidation type="list" allowBlank="1" showErrorMessage="1" error="Choose from the following list. If the soil type is unknown, then leave blank." sqref="C26:F26" xr:uid="{00000000-0002-0000-0000-00000B000000}">
      <formula1>$B$117:$B$123</formula1>
    </dataValidation>
    <dataValidation type="list" allowBlank="1" showErrorMessage="1" error="Choose from the following list. If the tillage meathod is unknown, then leave blank." sqref="C27:F27" xr:uid="{00000000-0002-0000-0000-00000C000000}">
      <formula1>$E$117:$E$120</formula1>
    </dataValidation>
    <dataValidation type="list" allowBlank="1" showErrorMessage="1" error="Select Cancel, then choose from the following list. If the drainage is unknown, then leave blank." sqref="C28:F28" xr:uid="{00000000-0002-0000-0000-00000D000000}">
      <formula1>$G$117:$G$120</formula1>
    </dataValidation>
    <dataValidation type="list" allowBlank="1" showErrorMessage="1" error="Choose yes or no." sqref="C29:F29 J28:M29" xr:uid="{00000000-0002-0000-0000-00000E000000}">
      <formula1>$D$117:$D$118</formula1>
    </dataValidation>
    <dataValidation type="list" allowBlank="1" showInputMessage="1" showErrorMessage="1" sqref="J21:M21" xr:uid="{00000000-0002-0000-0000-00000F000000}">
      <formula1>$I$117:$I$120</formula1>
    </dataValidation>
    <dataValidation type="whole" allowBlank="1" showInputMessage="1" showErrorMessage="1" error="WWS = Wyffels Works Site_x000a_OT = Other or Third Party Plot_x000a_SBS = Side-by-Side" sqref="Q17:T17" xr:uid="{00000000-0002-0000-0000-000010000000}">
      <formula1>2000</formula1>
      <formula2>2020</formula2>
    </dataValidation>
    <dataValidation type="list" allowBlank="1" showInputMessage="1" showErrorMessage="1" sqref="L5" xr:uid="{00000000-0002-0000-0000-000011000000}">
      <formula1>$D$117:$D$118</formula1>
    </dataValidation>
    <dataValidation type="list" allowBlank="1" showInputMessage="1" showErrorMessage="1" sqref="I10:L10" xr:uid="{00000000-0002-0000-0000-000012000000}">
      <formula1>$M$116:$M$142</formula1>
    </dataValidation>
  </dataValidations>
  <pageMargins left="0.25" right="0.25" top="0.25" bottom="0.25" header="0.5" footer="0.5"/>
  <pageSetup orientation="portrait"/>
  <headerFooter alignWithMargins="0"/>
  <ignoredErrors>
    <ignoredError sqref="Q8:T8 P37:Q37 D87:D111 Q38:Q49 Q25:T25 Q22:T22 D60 Q87:Q111 Q52:Q60"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42"/>
    <pageSetUpPr fitToPage="1"/>
  </sheetPr>
  <dimension ref="A1:CA97"/>
  <sheetViews>
    <sheetView tabSelected="1" workbookViewId="0">
      <pane ySplit="12" topLeftCell="A13" activePane="bottomLeft" state="frozen"/>
      <selection pane="bottomLeft" activeCell="Y19" sqref="Y19"/>
    </sheetView>
  </sheetViews>
  <sheetFormatPr defaultColWidth="8.77734375" defaultRowHeight="13.2" x14ac:dyDescent="0.25"/>
  <cols>
    <col min="1" max="1" width="6.44140625" style="2" bestFit="1" customWidth="1"/>
    <col min="2" max="2" width="15.33203125" style="6" customWidth="1"/>
    <col min="3" max="3" width="4" style="6" customWidth="1"/>
    <col min="4" max="4" width="8" style="6" customWidth="1"/>
    <col min="5" max="5" width="5" style="5" customWidth="1"/>
    <col min="6" max="6" width="6.33203125" style="5" bestFit="1" customWidth="1"/>
    <col min="7" max="7" width="4.6640625" style="1" customWidth="1"/>
    <col min="8" max="8" width="10.109375" style="1" bestFit="1" customWidth="1"/>
    <col min="9" max="9" width="7" style="1" customWidth="1"/>
    <col min="10" max="10" width="7.77734375" style="5" customWidth="1"/>
    <col min="11" max="11" width="2" style="5" customWidth="1"/>
    <col min="12" max="12" width="3.5546875" style="5" customWidth="1"/>
    <col min="13" max="13" width="5.6640625" style="5" customWidth="1"/>
    <col min="14" max="14" width="8.77734375" style="5" bestFit="1" customWidth="1"/>
    <col min="15" max="15" width="4.44140625" style="5" hidden="1" customWidth="1"/>
    <col min="16" max="16" width="2.77734375" style="5" hidden="1" customWidth="1"/>
    <col min="17" max="17" width="7.44140625" style="1" customWidth="1"/>
    <col min="18" max="18" width="7.44140625" style="5" customWidth="1"/>
    <col min="19" max="19" width="2.109375" style="5" customWidth="1"/>
    <col min="20" max="20" width="10.6640625" style="1" customWidth="1"/>
    <col min="21" max="21" width="6.44140625" style="1" customWidth="1"/>
    <col min="22" max="22" width="9.77734375" style="1" customWidth="1"/>
    <col min="23" max="23" width="13.33203125" style="1" customWidth="1"/>
    <col min="24" max="24" width="2.109375" style="2" customWidth="1"/>
    <col min="25" max="16384" width="8.77734375" style="2"/>
  </cols>
  <sheetData>
    <row r="1" spans="1:29" ht="9.75" customHeight="1" x14ac:dyDescent="0.45">
      <c r="A1" s="348"/>
      <c r="B1" s="349"/>
      <c r="C1" s="349"/>
      <c r="D1" s="217"/>
      <c r="E1" s="218"/>
      <c r="F1" s="218"/>
      <c r="G1" s="219"/>
      <c r="H1" s="219"/>
      <c r="I1" s="219"/>
      <c r="J1" s="218"/>
      <c r="K1" s="218"/>
      <c r="L1" s="218"/>
      <c r="M1" s="218"/>
      <c r="N1" s="218"/>
      <c r="O1" s="218"/>
      <c r="P1" s="218"/>
      <c r="Q1" s="219"/>
      <c r="R1" s="218"/>
      <c r="S1" s="218"/>
      <c r="T1" s="219"/>
      <c r="U1" s="219"/>
      <c r="V1" s="219"/>
      <c r="W1" s="219"/>
      <c r="X1" s="220"/>
    </row>
    <row r="2" spans="1:29" ht="14.25" customHeight="1" x14ac:dyDescent="0.45">
      <c r="A2" s="350"/>
      <c r="B2" s="351"/>
      <c r="C2" s="351"/>
      <c r="D2" s="212"/>
      <c r="E2" s="3" t="s">
        <v>1412</v>
      </c>
      <c r="F2" s="3"/>
      <c r="G2" s="211" t="str">
        <f>(IF(ISBLANK(ENTRY!C7),ENTRY!C8,ENTRY!C7&amp;" "&amp;ENTRY!C8))</f>
        <v>Robb Foster</v>
      </c>
      <c r="H2" s="211"/>
      <c r="I2" s="211"/>
      <c r="J2" s="211"/>
      <c r="K2" s="211"/>
      <c r="L2" s="355" t="s">
        <v>1493</v>
      </c>
      <c r="M2" s="355"/>
      <c r="N2" s="355"/>
      <c r="O2" s="2"/>
      <c r="P2" s="344">
        <f>IF(ISBLANK(ENTRY!C17),"",ENTRY!C17)</f>
        <v>45432</v>
      </c>
      <c r="Q2" s="344"/>
      <c r="R2" s="344"/>
      <c r="S2" s="344"/>
      <c r="T2" s="33" t="s">
        <v>1494</v>
      </c>
      <c r="U2" s="330" t="str">
        <f>ENTRY!J17&amp;"-"&amp;ENTRY!J18&amp;"-"&amp;ENTRY!J19</f>
        <v>--</v>
      </c>
      <c r="V2" s="330"/>
      <c r="W2" s="330"/>
      <c r="X2" s="221"/>
    </row>
    <row r="3" spans="1:29" ht="14.25" customHeight="1" x14ac:dyDescent="0.45">
      <c r="A3" s="350"/>
      <c r="B3" s="351"/>
      <c r="C3" s="351"/>
      <c r="D3" s="212"/>
      <c r="E3" s="3" t="s">
        <v>1411</v>
      </c>
      <c r="F3" s="3"/>
      <c r="G3" s="346" t="str">
        <f>IF(ISBLANK(ENTRY!I9),ENTRY!I10,ENTRY!I9&amp;", "&amp;ENTRY!I10)</f>
        <v>Low Point, IL</v>
      </c>
      <c r="H3" s="346"/>
      <c r="I3" s="346"/>
      <c r="J3" s="346"/>
      <c r="K3" s="346"/>
      <c r="L3" s="355" t="s">
        <v>251</v>
      </c>
      <c r="M3" s="355"/>
      <c r="N3" s="355"/>
      <c r="O3" s="2"/>
      <c r="P3" s="347">
        <f>IF(ISBLANK(ENTRY!C18),"",ENTRY!C18)</f>
        <v>45586</v>
      </c>
      <c r="Q3" s="347"/>
      <c r="R3" s="347"/>
      <c r="S3" s="347"/>
      <c r="T3" s="33" t="s">
        <v>1468</v>
      </c>
      <c r="U3" s="330" t="str">
        <f>PROPER(IF(ISBLANK(ENTRY!C21),"",ENTRY!C21))</f>
        <v>Soybeans</v>
      </c>
      <c r="V3" s="330"/>
      <c r="W3" s="330"/>
      <c r="X3" s="221"/>
    </row>
    <row r="4" spans="1:29" ht="14.25" customHeight="1" x14ac:dyDescent="0.3">
      <c r="A4" s="222"/>
      <c r="E4" s="3" t="s">
        <v>1413</v>
      </c>
      <c r="F4" s="3"/>
      <c r="G4" s="346" t="str">
        <f>ENTRY!Q20</f>
        <v>Woodford</v>
      </c>
      <c r="H4" s="346"/>
      <c r="I4" s="346"/>
      <c r="J4" s="346"/>
      <c r="K4" s="346"/>
      <c r="L4" s="3"/>
      <c r="M4" s="355" t="s">
        <v>1288</v>
      </c>
      <c r="N4" s="355"/>
      <c r="O4" s="2"/>
      <c r="P4" s="345">
        <f>IF(ISBLANK(ENTRY!C20),"",ENTRY!C20)</f>
        <v>34000</v>
      </c>
      <c r="Q4" s="346"/>
      <c r="R4" s="346"/>
      <c r="S4" s="346"/>
      <c r="T4" s="33" t="s">
        <v>1316</v>
      </c>
      <c r="U4" s="330" t="str">
        <f>PROPER(ENTRY!J21)</f>
        <v/>
      </c>
      <c r="V4" s="330"/>
      <c r="W4" s="330"/>
      <c r="X4" s="221"/>
      <c r="AC4" s="207" t="s">
        <v>3312</v>
      </c>
    </row>
    <row r="5" spans="1:29" ht="14.25" customHeight="1" x14ac:dyDescent="0.25">
      <c r="A5" s="222"/>
      <c r="E5" s="3"/>
      <c r="F5" s="3"/>
      <c r="G5" s="18"/>
      <c r="H5" s="18"/>
      <c r="I5" s="33" t="s">
        <v>1287</v>
      </c>
      <c r="J5" s="356">
        <f>Zone</f>
        <v>0</v>
      </c>
      <c r="K5" s="356"/>
      <c r="L5" s="3"/>
      <c r="M5" s="355" t="s">
        <v>1403</v>
      </c>
      <c r="N5" s="355"/>
      <c r="O5" s="2"/>
      <c r="P5" s="189" t="str">
        <f>PROPER(IF(ISBLANK(ENTRY!C28),"",ENTRY!C28))</f>
        <v>Moderately Well Drained</v>
      </c>
      <c r="Q5" s="213" t="str">
        <f>Drainage</f>
        <v>Moderately well drained</v>
      </c>
      <c r="R5" s="213"/>
      <c r="S5" s="51"/>
      <c r="T5" s="33" t="s">
        <v>1317</v>
      </c>
      <c r="U5" s="330" t="str">
        <f>PROPER(ENTRY!J22)</f>
        <v/>
      </c>
      <c r="V5" s="330"/>
      <c r="W5" s="330"/>
      <c r="X5" s="221"/>
    </row>
    <row r="6" spans="1:29" ht="14.25" customHeight="1" x14ac:dyDescent="0.25">
      <c r="A6" s="352" t="str">
        <f>IF(ISBLANK(ENTRY!Q9),"",(ENTRY!Q9))</f>
        <v/>
      </c>
      <c r="B6" s="353"/>
      <c r="F6" s="3"/>
      <c r="G6" s="18"/>
      <c r="H6" s="355" t="s">
        <v>1410</v>
      </c>
      <c r="I6" s="355"/>
      <c r="J6" s="356">
        <f>ENTRY!Q19</f>
        <v>0</v>
      </c>
      <c r="K6" s="356"/>
      <c r="L6" s="3"/>
      <c r="M6" s="355" t="s">
        <v>1290</v>
      </c>
      <c r="N6" s="355"/>
      <c r="O6" s="2"/>
      <c r="P6" s="189" t="str">
        <f>PROPER(IF(ISBLANK(ENTRY!C27),"",ENTRY!C27))</f>
        <v>Strip-Till</v>
      </c>
      <c r="Q6" s="213" t="str">
        <f>Preplant_Tillage</f>
        <v>Strip-Till</v>
      </c>
      <c r="R6" s="213"/>
      <c r="S6" s="51"/>
      <c r="T6" s="33" t="s">
        <v>1469</v>
      </c>
      <c r="U6" s="329" t="str">
        <f>PROPER(ENTRY!C22)</f>
        <v xml:space="preserve"> </v>
      </c>
      <c r="V6" s="330"/>
      <c r="W6" s="330"/>
      <c r="X6" s="221"/>
    </row>
    <row r="7" spans="1:29" ht="14.25" customHeight="1" x14ac:dyDescent="0.25">
      <c r="A7" s="357"/>
      <c r="B7" s="358"/>
      <c r="E7" s="3" t="s">
        <v>1289</v>
      </c>
      <c r="F7" s="3"/>
      <c r="G7" s="188">
        <f>IF(Row_Width="","",Row_Width)</f>
        <v>30</v>
      </c>
      <c r="H7" s="211"/>
      <c r="I7" s="33" t="s">
        <v>1467</v>
      </c>
      <c r="J7" s="361">
        <f>(AVGRowsPerPlot*Row_Width)/12*AVGRowLength/45360</f>
        <v>0.36805555555555558</v>
      </c>
      <c r="K7" s="361"/>
      <c r="L7" s="355" t="s">
        <v>1291</v>
      </c>
      <c r="M7" s="355"/>
      <c r="N7" s="355"/>
      <c r="O7" s="366" t="str">
        <f>PROPER(IF(ISBLANK(ENTRY!C26),"",ENTRY!C26))</f>
        <v>Clay Loam</v>
      </c>
      <c r="P7" s="367"/>
      <c r="Q7" s="367"/>
      <c r="R7" s="367"/>
      <c r="S7" s="18"/>
      <c r="T7" s="33" t="s">
        <v>1294</v>
      </c>
      <c r="U7" s="343" t="str">
        <f>PROPER(IF(ISBLANK(ENTRY!#REF!),"",Herbicide1&amp;" "&amp;Herbicide2&amp;" "&amp;Herbicide3))</f>
        <v xml:space="preserve">  </v>
      </c>
      <c r="V7" s="343"/>
      <c r="W7" s="343"/>
      <c r="X7" s="221"/>
    </row>
    <row r="8" spans="1:29" ht="14.25" customHeight="1" x14ac:dyDescent="0.25">
      <c r="A8" s="362"/>
      <c r="B8" s="363"/>
      <c r="C8" s="363"/>
      <c r="D8" s="363"/>
      <c r="E8" s="195"/>
      <c r="F8" s="195"/>
      <c r="G8" s="195"/>
      <c r="H8" s="195"/>
      <c r="I8" s="195"/>
      <c r="J8" s="195"/>
      <c r="K8" s="195"/>
      <c r="L8" s="195"/>
      <c r="M8" s="195"/>
      <c r="N8" s="195"/>
      <c r="O8" s="195"/>
      <c r="P8" s="195"/>
      <c r="Q8" s="195"/>
      <c r="R8" s="195"/>
      <c r="T8" s="33" t="s">
        <v>1404</v>
      </c>
      <c r="U8" s="331" t="str">
        <f>IF(ISBLANK(ENTRY!J28),"",ENTRY!J28)</f>
        <v/>
      </c>
      <c r="V8" s="332"/>
      <c r="W8" s="332"/>
      <c r="X8" s="221"/>
    </row>
    <row r="9" spans="1:29" ht="13.5" customHeight="1" x14ac:dyDescent="0.25">
      <c r="A9" s="362"/>
      <c r="B9" s="363"/>
      <c r="C9" s="363"/>
      <c r="D9" s="363"/>
      <c r="E9" s="195"/>
      <c r="F9" s="373" t="s">
        <v>1279</v>
      </c>
      <c r="G9" s="373"/>
      <c r="H9" s="374" t="str">
        <f>IF(ISBLANK(ENTRY!C32)," ",ENTRY!C32)</f>
        <v>Planted South to North</v>
      </c>
      <c r="I9" s="375"/>
      <c r="J9" s="375"/>
      <c r="K9" s="375"/>
      <c r="L9" s="375"/>
      <c r="M9" s="375"/>
      <c r="N9" s="375"/>
      <c r="O9" s="375"/>
      <c r="P9" s="375"/>
      <c r="Q9" s="375"/>
      <c r="R9" s="376"/>
      <c r="T9" s="33" t="s">
        <v>3311</v>
      </c>
      <c r="U9" s="332" t="str">
        <f>IF(ISBLANK(ENTRY!J29),"",ENTRY!J29)</f>
        <v/>
      </c>
      <c r="V9" s="332"/>
      <c r="W9" s="332"/>
      <c r="X9" s="221"/>
    </row>
    <row r="10" spans="1:29" x14ac:dyDescent="0.25">
      <c r="A10" s="364"/>
      <c r="B10" s="365"/>
      <c r="C10" s="365"/>
      <c r="D10" s="365"/>
      <c r="E10" s="223"/>
      <c r="F10" s="223"/>
      <c r="G10" s="223"/>
      <c r="H10" s="377"/>
      <c r="I10" s="378"/>
      <c r="J10" s="378"/>
      <c r="K10" s="378"/>
      <c r="L10" s="378"/>
      <c r="M10" s="378"/>
      <c r="N10" s="378"/>
      <c r="O10" s="378"/>
      <c r="P10" s="378"/>
      <c r="Q10" s="378"/>
      <c r="R10" s="379"/>
      <c r="S10" s="206"/>
      <c r="T10" s="224"/>
      <c r="U10" s="224"/>
      <c r="V10" s="224"/>
      <c r="W10" s="224"/>
      <c r="X10" s="225"/>
    </row>
    <row r="11" spans="1:29" ht="8.25" customHeight="1" thickBot="1" x14ac:dyDescent="0.3"/>
    <row r="12" spans="1:29" s="4" customFormat="1" ht="29.25" customHeight="1" thickTop="1" thickBot="1" x14ac:dyDescent="0.3">
      <c r="A12" s="178" t="s">
        <v>1399</v>
      </c>
      <c r="B12" s="179" t="s">
        <v>1293</v>
      </c>
      <c r="C12" s="354" t="s">
        <v>1285</v>
      </c>
      <c r="D12" s="354"/>
      <c r="E12" s="354" t="s">
        <v>1286</v>
      </c>
      <c r="F12" s="354"/>
      <c r="G12" s="179" t="s">
        <v>1405</v>
      </c>
      <c r="H12" s="179" t="s">
        <v>1401</v>
      </c>
      <c r="I12" s="179" t="s">
        <v>2709</v>
      </c>
      <c r="J12" s="179" t="s">
        <v>2711</v>
      </c>
      <c r="K12" s="354" t="s">
        <v>1407</v>
      </c>
      <c r="L12" s="354"/>
      <c r="M12" s="179" t="s">
        <v>1415</v>
      </c>
      <c r="N12" s="179" t="s">
        <v>1265</v>
      </c>
      <c r="O12" s="354" t="s">
        <v>1408</v>
      </c>
      <c r="P12" s="354"/>
      <c r="Q12" s="179" t="s">
        <v>1409</v>
      </c>
      <c r="R12" s="354" t="s">
        <v>2633</v>
      </c>
      <c r="S12" s="354"/>
      <c r="T12" s="190" t="s">
        <v>2634</v>
      </c>
      <c r="U12" s="180" t="s">
        <v>1406</v>
      </c>
      <c r="V12" s="179" t="s">
        <v>2710</v>
      </c>
      <c r="W12" s="354" t="s">
        <v>1454</v>
      </c>
      <c r="X12" s="371"/>
    </row>
    <row r="13" spans="1:29" s="4" customFormat="1" ht="15.45" customHeight="1" thickTop="1" thickBot="1" x14ac:dyDescent="0.3">
      <c r="A13" s="226">
        <f>IF(ISBLANK(ENTRY!A37),"",ENTRY!A37)</f>
        <v>1</v>
      </c>
      <c r="B13" s="227" t="str">
        <f>IF(ISBLANK(ENTRY!B37),"",ENTRY!B37)</f>
        <v>Dekalb</v>
      </c>
      <c r="C13" s="360">
        <f>IF(ISBLANK(ENTRY!C37),"",ENTRY!C37)</f>
        <v>5626</v>
      </c>
      <c r="D13" s="360"/>
      <c r="E13" s="370" t="str">
        <f>IF(ISBLANK(ENTRY!D37),"",ENTRY!D37)</f>
        <v>TRE</v>
      </c>
      <c r="F13" s="370"/>
      <c r="G13" s="228">
        <f>IF(ISBLANK(ENTRY!E37),"",ENTRY!E37)</f>
        <v>106</v>
      </c>
      <c r="H13" s="228" t="str">
        <f>IF(ISBLANK(ENTRY!F37),"",ENTRY!F37)</f>
        <v/>
      </c>
      <c r="I13" s="228">
        <f>IF(ISBLANK(ENTRY!G37),"",ENTRY!G37)</f>
        <v>6</v>
      </c>
      <c r="J13" s="229">
        <f>IF(ISBLANK(ENTRY!H37),"",ENTRY!H37)</f>
        <v>1113</v>
      </c>
      <c r="K13" s="359">
        <f>IF(ISBLANK(ENTRY!M37),"",ENTRY!M37)</f>
        <v>14.9</v>
      </c>
      <c r="L13" s="359"/>
      <c r="M13" s="229">
        <f>IF(ISBLANK(ENTRY!N37),"",ENTRY!N37)</f>
        <v>58</v>
      </c>
      <c r="N13" s="230">
        <f>IF(ISBLANK(ENTRY!O37),"",ENTRY!O37)</f>
        <v>5430</v>
      </c>
      <c r="O13" s="380" t="str">
        <f>IF(ENTRY!I37&gt;0,ENTRY!I37,"")</f>
        <v/>
      </c>
      <c r="P13" s="380"/>
      <c r="Q13" s="231" t="str">
        <f>IF(ENTRY!J37&gt;0,ENTRY!J37,"")</f>
        <v/>
      </c>
      <c r="R13" s="372" t="str">
        <f>IF(ISBLANK(ENTRY!K37),"",ENTRY!K37)</f>
        <v/>
      </c>
      <c r="S13" s="372"/>
      <c r="T13" s="232" t="str">
        <f>IF(ISBLANK(ENTRY!L37),"",ENTRY!L37)</f>
        <v/>
      </c>
      <c r="U13" s="233">
        <f>IF(ISBLANK(ENTRY!Q37),"",ENTRY!Q37)</f>
        <v>252.2</v>
      </c>
      <c r="V13" s="234">
        <f>IF(ISBLANK(ENTRY!P37),"",ENTRY!P37)</f>
        <v>1008.8</v>
      </c>
      <c r="W13" s="291">
        <f>ENTRY!T37</f>
        <v>0</v>
      </c>
      <c r="X13" s="292"/>
    </row>
    <row r="14" spans="1:29" s="4" customFormat="1" ht="15.45" customHeight="1" thickTop="1" thickBot="1" x14ac:dyDescent="0.3">
      <c r="A14" s="73">
        <f>IF(ISBLANK(ENTRY!A38),"",ENTRY!A38)</f>
        <v>2</v>
      </c>
      <c r="B14" s="74" t="str">
        <f>IF(ISBLANK(ENTRY!B38),"",ENTRY!B38)</f>
        <v>Axis</v>
      </c>
      <c r="C14" s="368" t="str">
        <f>IF(ISBLANK(ENTRY!C38),"",ENTRY!C38)</f>
        <v>57Z69</v>
      </c>
      <c r="D14" s="369"/>
      <c r="E14" s="287" t="str">
        <f>IF(ISBLANK(ENTRY!D38),"",ENTRY!D38)</f>
        <v>SSPRO</v>
      </c>
      <c r="F14" s="287"/>
      <c r="G14" s="75">
        <f>IF(ISBLANK(ENTRY!E38),"",ENTRY!E38)</f>
        <v>107</v>
      </c>
      <c r="H14" s="75" t="str">
        <f>IF(ISBLANK(ENTRY!F38),"",ENTRY!F38)</f>
        <v/>
      </c>
      <c r="I14" s="75">
        <f>IF(ISBLANK(ENTRY!G38),"",ENTRY!G38)</f>
        <v>6</v>
      </c>
      <c r="J14" s="208">
        <f>IF(ISBLANK(ENTRY!H38),"",ENTRY!H38)</f>
        <v>1113</v>
      </c>
      <c r="K14" s="288">
        <f>IF(ISBLANK(ENTRY!M38),"",ENTRY!M38)</f>
        <v>15.4</v>
      </c>
      <c r="L14" s="288"/>
      <c r="M14" s="208">
        <f>IF(ISBLANK(ENTRY!N38),"",ENTRY!N38)</f>
        <v>61.1</v>
      </c>
      <c r="N14" s="210">
        <f>IF(ISBLANK(ENTRY!O38),"",ENTRY!O38)</f>
        <v>5200</v>
      </c>
      <c r="O14" s="289" t="str">
        <f>IF(ENTRY!I38&gt;0,ENTRY!I38,"")</f>
        <v/>
      </c>
      <c r="P14" s="289"/>
      <c r="Q14" s="209" t="str">
        <f>IF(ENTRY!J38&gt;0,ENTRY!J38,"")</f>
        <v/>
      </c>
      <c r="R14" s="290" t="str">
        <f>IF(ISBLANK(ENTRY!K38),"",ENTRY!K38)</f>
        <v/>
      </c>
      <c r="S14" s="290"/>
      <c r="T14" s="192" t="str">
        <f>IF(ISBLANK(ENTRY!L38),"",ENTRY!L38)</f>
        <v/>
      </c>
      <c r="U14" s="76">
        <f>IF(ISBLANK(ENTRY!Q38),"",ENTRY!Q38)</f>
        <v>240.1</v>
      </c>
      <c r="V14" s="77">
        <f>IF(ISBLANK(ENTRY!P38),"",ENTRY!P38)</f>
        <v>957.6</v>
      </c>
      <c r="W14" s="291">
        <f>ENTRY!T38</f>
        <v>0</v>
      </c>
      <c r="X14" s="292"/>
    </row>
    <row r="15" spans="1:29" s="4" customFormat="1" ht="15.45" customHeight="1" thickTop="1" thickBot="1" x14ac:dyDescent="0.3">
      <c r="A15" s="78">
        <f>IF(ISBLANK(ENTRY!A39),"",ENTRY!A39)</f>
        <v>3</v>
      </c>
      <c r="B15" s="79" t="str">
        <f>IF(ISBLANK(ENTRY!B39),"",ENTRY!B39)</f>
        <v>Axis</v>
      </c>
      <c r="C15" s="342" t="str">
        <f>IF(ISBLANK(ENTRY!C39),"",ENTRY!C39)</f>
        <v>59K68</v>
      </c>
      <c r="D15" s="342"/>
      <c r="E15" s="305" t="str">
        <f>IF(ISBLANK(ENTRY!D39),"",ENTRY!D39)</f>
        <v>SSPRO</v>
      </c>
      <c r="F15" s="305"/>
      <c r="G15" s="80">
        <f>IF(ISBLANK(ENTRY!E39),"",ENTRY!E39)</f>
        <v>109</v>
      </c>
      <c r="H15" s="80" t="str">
        <f>IF(ISBLANK(ENTRY!F39),"",ENTRY!F39)</f>
        <v/>
      </c>
      <c r="I15" s="80">
        <f>IF(ISBLANK(ENTRY!G39),"",ENTRY!G39)</f>
        <v>6</v>
      </c>
      <c r="J15" s="82">
        <f>IF(ISBLANK(ENTRY!H39),"",ENTRY!H39)</f>
        <v>1113</v>
      </c>
      <c r="K15" s="303">
        <f>IF(ISBLANK(ENTRY!M39),"",ENTRY!M39)</f>
        <v>16.3</v>
      </c>
      <c r="L15" s="303"/>
      <c r="M15" s="82">
        <f>IF(ISBLANK(ENTRY!N39),"",ENTRY!N39)</f>
        <v>61.4</v>
      </c>
      <c r="N15" s="81">
        <f>IF(ISBLANK(ENTRY!O39),"",ENTRY!O39)</f>
        <v>5760</v>
      </c>
      <c r="O15" s="301" t="str">
        <f>IF(ENTRY!I39&gt;0,ENTRY!I39,"")</f>
        <v/>
      </c>
      <c r="P15" s="301"/>
      <c r="Q15" s="83" t="str">
        <f>IF(ENTRY!J39&gt;0,ENTRY!J39,"")</f>
        <v/>
      </c>
      <c r="R15" s="310" t="str">
        <f>IF(ISBLANK(ENTRY!K39),"",ENTRY!K39)</f>
        <v/>
      </c>
      <c r="S15" s="310"/>
      <c r="T15" s="193" t="str">
        <f>IF(ISBLANK(ENTRY!L39),"",ENTRY!L39)</f>
        <v/>
      </c>
      <c r="U15" s="84">
        <f>IF(ISBLANK(ENTRY!Q39),"",ENTRY!Q39)</f>
        <v>263.20000000000005</v>
      </c>
      <c r="V15" s="85">
        <f>IF(ISBLANK(ENTRY!P39),"",ENTRY!P39)</f>
        <v>1042.5999999999999</v>
      </c>
      <c r="W15" s="291">
        <f>ENTRY!T39</f>
        <v>0</v>
      </c>
      <c r="X15" s="292"/>
    </row>
    <row r="16" spans="1:29" s="4" customFormat="1" ht="15.45" customHeight="1" thickTop="1" thickBot="1" x14ac:dyDescent="0.3">
      <c r="A16" s="73">
        <f>IF(ISBLANK(ENTRY!A40),"",ENTRY!A40)</f>
        <v>4</v>
      </c>
      <c r="B16" s="74" t="str">
        <f>IF(ISBLANK(ENTRY!B40),"",ENTRY!B40)</f>
        <v>Axis</v>
      </c>
      <c r="C16" s="286" t="str">
        <f>IF(ISBLANK(ENTRY!C40),"",ENTRY!C40)</f>
        <v>59D50</v>
      </c>
      <c r="D16" s="286"/>
      <c r="E16" s="287" t="str">
        <f>IF(ISBLANK(ENTRY!D40),"",ENTRY!D40)</f>
        <v>SSRIB</v>
      </c>
      <c r="F16" s="287"/>
      <c r="G16" s="75">
        <f>IF(ISBLANK(ENTRY!E40),"",ENTRY!E40)</f>
        <v>109</v>
      </c>
      <c r="H16" s="75" t="str">
        <f>IF(ISBLANK(ENTRY!F40),"",ENTRY!F40)</f>
        <v/>
      </c>
      <c r="I16" s="75">
        <f>IF(ISBLANK(ENTRY!G40),"",ENTRY!G40)</f>
        <v>6</v>
      </c>
      <c r="J16" s="208">
        <f>IF(ISBLANK(ENTRY!H40),"",ENTRY!H40)</f>
        <v>1113</v>
      </c>
      <c r="K16" s="288">
        <f>IF(ISBLANK(ENTRY!M40),"",ENTRY!M40)</f>
        <v>16</v>
      </c>
      <c r="L16" s="288"/>
      <c r="M16" s="208">
        <f>IF(ISBLANK(ENTRY!N40),"",ENTRY!N40)</f>
        <v>60.4</v>
      </c>
      <c r="N16" s="210">
        <f>IF(ISBLANK(ENTRY!O40),"",ENTRY!O40)</f>
        <v>5310</v>
      </c>
      <c r="O16" s="289" t="str">
        <f>IF(ENTRY!I40&gt;0,ENTRY!I40,"")</f>
        <v/>
      </c>
      <c r="P16" s="289"/>
      <c r="Q16" s="209" t="str">
        <f>IF(ENTRY!J40&gt;0,ENTRY!J40,"")</f>
        <v/>
      </c>
      <c r="R16" s="290" t="str">
        <f>IF(ISBLANK(ENTRY!K40),"",ENTRY!K40)</f>
        <v/>
      </c>
      <c r="S16" s="290"/>
      <c r="T16" s="192" t="str">
        <f>IF(ISBLANK(ENTRY!L40),"",ENTRY!L40)</f>
        <v/>
      </c>
      <c r="U16" s="76">
        <f>IF(ISBLANK(ENTRY!Q40),"",ENTRY!Q40)</f>
        <v>243.5</v>
      </c>
      <c r="V16" s="77">
        <f>IF(ISBLANK(ENTRY!P40),"",ENTRY!P40)</f>
        <v>966.7</v>
      </c>
      <c r="W16" s="291">
        <f>ENTRY!T40</f>
        <v>0</v>
      </c>
      <c r="X16" s="292"/>
    </row>
    <row r="17" spans="1:24" s="4" customFormat="1" ht="15.45" customHeight="1" thickTop="1" thickBot="1" x14ac:dyDescent="0.3">
      <c r="A17" s="78">
        <f>IF(ISBLANK(ENTRY!A41),"",ENTRY!A41)</f>
        <v>5</v>
      </c>
      <c r="B17" s="79" t="str">
        <f>IF(ISBLANK(ENTRY!B41),"",ENTRY!B41)</f>
        <v>Dekalb</v>
      </c>
      <c r="C17" s="342" t="str">
        <f>IF(ISBLANK(ENTRY!C41),"",ENTRY!C41)</f>
        <v>110-10</v>
      </c>
      <c r="D17" s="342"/>
      <c r="E17" s="305" t="str">
        <f>IF(ISBLANK(ENTRY!D41),"",ENTRY!D41)</f>
        <v>SSRIB</v>
      </c>
      <c r="F17" s="305"/>
      <c r="G17" s="80">
        <f>IF(ISBLANK(ENTRY!E41),"",ENTRY!E41)</f>
        <v>110</v>
      </c>
      <c r="H17" s="80" t="str">
        <f>IF(ISBLANK(ENTRY!F41),"",ENTRY!F41)</f>
        <v/>
      </c>
      <c r="I17" s="80">
        <f>IF(ISBLANK(ENTRY!G41),"",ENTRY!G41)</f>
        <v>6</v>
      </c>
      <c r="J17" s="82">
        <f>IF(ISBLANK(ENTRY!H41),"",ENTRY!H41)</f>
        <v>1113</v>
      </c>
      <c r="K17" s="303">
        <f>IF(ISBLANK(ENTRY!M41),"",ENTRY!M41)</f>
        <v>17</v>
      </c>
      <c r="L17" s="303"/>
      <c r="M17" s="82">
        <f>IF(ISBLANK(ENTRY!N41),"",ENTRY!N41)</f>
        <v>60.3</v>
      </c>
      <c r="N17" s="81">
        <f>IF(ISBLANK(ENTRY!O41),"",ENTRY!O41)</f>
        <v>5600</v>
      </c>
      <c r="O17" s="301" t="str">
        <f>IF(ENTRY!I41&gt;0,ENTRY!I41,"")</f>
        <v/>
      </c>
      <c r="P17" s="301"/>
      <c r="Q17" s="83" t="str">
        <f>IF(ENTRY!J41&gt;0,ENTRY!J41,"")</f>
        <v/>
      </c>
      <c r="R17" s="310" t="str">
        <f>IF(ISBLANK(ENTRY!K41),"",ENTRY!K41)</f>
        <v/>
      </c>
      <c r="S17" s="310"/>
      <c r="T17" s="193" t="str">
        <f>IF(ISBLANK(ENTRY!L41),"",ENTRY!L41)</f>
        <v/>
      </c>
      <c r="U17" s="84">
        <f>IF(ISBLANK(ENTRY!Q41),"",ENTRY!Q41)</f>
        <v>253.7</v>
      </c>
      <c r="V17" s="85">
        <f>IF(ISBLANK(ENTRY!P41),"",ENTRY!P41)</f>
        <v>999.6</v>
      </c>
      <c r="W17" s="291">
        <f>ENTRY!T41</f>
        <v>0</v>
      </c>
      <c r="X17" s="292"/>
    </row>
    <row r="18" spans="1:24" s="4" customFormat="1" ht="15.45" customHeight="1" thickTop="1" thickBot="1" x14ac:dyDescent="0.3">
      <c r="A18" s="73">
        <f>IF(ISBLANK(ENTRY!A42),"",ENTRY!A42)</f>
        <v>6</v>
      </c>
      <c r="B18" s="74" t="str">
        <f>IF(ISBLANK(ENTRY!B42),"",ENTRY!B42)</f>
        <v>Dekalb</v>
      </c>
      <c r="C18" s="286" t="str">
        <f>IF(ISBLANK(ENTRY!C42),"",ENTRY!C42)</f>
        <v>112-12</v>
      </c>
      <c r="D18" s="286"/>
      <c r="E18" s="287" t="str">
        <f>IF(ISBLANK(ENTRY!D42),"",ENTRY!D42)</f>
        <v>SSRIB</v>
      </c>
      <c r="F18" s="287"/>
      <c r="G18" s="75">
        <f>IF(ISBLANK(ENTRY!E42),"",ENTRY!E42)</f>
        <v>112</v>
      </c>
      <c r="H18" s="75" t="str">
        <f>IF(ISBLANK(ENTRY!F42),"",ENTRY!F42)</f>
        <v/>
      </c>
      <c r="I18" s="75">
        <f>IF(ISBLANK(ENTRY!G42),"",ENTRY!G42)</f>
        <v>6</v>
      </c>
      <c r="J18" s="208">
        <f>IF(ISBLANK(ENTRY!H42),"",ENTRY!H42)</f>
        <v>1113</v>
      </c>
      <c r="K18" s="288">
        <f>IF(ISBLANK(ENTRY!M42),"",ENTRY!M42)</f>
        <v>17.5</v>
      </c>
      <c r="L18" s="288"/>
      <c r="M18" s="208">
        <f>IF(ISBLANK(ENTRY!N42),"",ENTRY!N42)</f>
        <v>60.5</v>
      </c>
      <c r="N18" s="210">
        <f>IF(ISBLANK(ENTRY!O42),"",ENTRY!O42)</f>
        <v>5775</v>
      </c>
      <c r="O18" s="289" t="str">
        <f>IF(ENTRY!I42&gt;0,ENTRY!I42,"")</f>
        <v/>
      </c>
      <c r="P18" s="289"/>
      <c r="Q18" s="209" t="str">
        <f>IF(ENTRY!J42&gt;0,ENTRY!J42,"")</f>
        <v/>
      </c>
      <c r="R18" s="290" t="str">
        <f>IF(ISBLANK(ENTRY!K42),"",ENTRY!K42)</f>
        <v/>
      </c>
      <c r="S18" s="290"/>
      <c r="T18" s="192" t="str">
        <f>IF(ISBLANK(ENTRY!L42),"",ENTRY!L42)</f>
        <v/>
      </c>
      <c r="U18" s="76">
        <f>IF(ISBLANK(ENTRY!Q42),"",ENTRY!Q42)</f>
        <v>260.10000000000002</v>
      </c>
      <c r="V18" s="77">
        <f>IF(ISBLANK(ENTRY!P42),"",ENTRY!P42)</f>
        <v>1020.9</v>
      </c>
      <c r="W18" s="291">
        <f>ENTRY!T42</f>
        <v>0</v>
      </c>
      <c r="X18" s="292"/>
    </row>
    <row r="19" spans="1:24" s="4" customFormat="1" ht="15.45" customHeight="1" thickTop="1" thickBot="1" x14ac:dyDescent="0.3">
      <c r="A19" s="78">
        <f>IF(ISBLANK(ENTRY!A43),"",ENTRY!A43)</f>
        <v>7</v>
      </c>
      <c r="B19" s="79" t="str">
        <f>IF(ISBLANK(ENTRY!B43),"",ENTRY!B43)</f>
        <v>Axis</v>
      </c>
      <c r="C19" s="342" t="str">
        <f>IF(ISBLANK(ENTRY!C43),"",ENTRY!C43)</f>
        <v>62B56</v>
      </c>
      <c r="D19" s="342"/>
      <c r="E19" s="305" t="str">
        <f>IF(ISBLANK(ENTRY!D43),"",ENTRY!D43)</f>
        <v>SSRIB</v>
      </c>
      <c r="F19" s="305"/>
      <c r="G19" s="80">
        <f>IF(ISBLANK(ENTRY!E43),"",ENTRY!E43)</f>
        <v>112</v>
      </c>
      <c r="H19" s="80" t="str">
        <f>IF(ISBLANK(ENTRY!F43),"",ENTRY!F43)</f>
        <v/>
      </c>
      <c r="I19" s="80">
        <f>IF(ISBLANK(ENTRY!G43),"",ENTRY!G43)</f>
        <v>6</v>
      </c>
      <c r="J19" s="82">
        <f>IF(ISBLANK(ENTRY!H43),"",ENTRY!H43)</f>
        <v>1113</v>
      </c>
      <c r="K19" s="303">
        <f>IF(ISBLANK(ENTRY!M43),"",ENTRY!M43)</f>
        <v>17.399999999999999</v>
      </c>
      <c r="L19" s="303"/>
      <c r="M19" s="82">
        <f>IF(ISBLANK(ENTRY!N43),"",ENTRY!N43)</f>
        <v>62.3</v>
      </c>
      <c r="N19" s="81">
        <f>IF(ISBLANK(ENTRY!O43),"",ENTRY!O43)</f>
        <v>5525</v>
      </c>
      <c r="O19" s="301" t="str">
        <f>IF(ENTRY!I43&gt;0,ENTRY!I43,"")</f>
        <v/>
      </c>
      <c r="P19" s="301"/>
      <c r="Q19" s="83" t="str">
        <f>IF(ENTRY!J43&gt;0,ENTRY!J43,"")</f>
        <v/>
      </c>
      <c r="R19" s="310" t="str">
        <f>IF(ISBLANK(ENTRY!K43),"",ENTRY!K43)</f>
        <v/>
      </c>
      <c r="S19" s="310"/>
      <c r="T19" s="193" t="str">
        <f>IF(ISBLANK(ENTRY!L43),"",ENTRY!L43)</f>
        <v/>
      </c>
      <c r="U19" s="84">
        <f>IF(ISBLANK(ENTRY!Q43),"",ENTRY!Q43)</f>
        <v>249.1</v>
      </c>
      <c r="V19" s="85">
        <f>IF(ISBLANK(ENTRY!P43),"",ENTRY!P43)</f>
        <v>978.5</v>
      </c>
      <c r="W19" s="291">
        <f>ENTRY!T43</f>
        <v>0</v>
      </c>
      <c r="X19" s="292"/>
    </row>
    <row r="20" spans="1:24" s="4" customFormat="1" ht="15.45" customHeight="1" thickTop="1" thickBot="1" x14ac:dyDescent="0.3">
      <c r="A20" s="73">
        <f>IF(ISBLANK(ENTRY!A44),"",ENTRY!A44)</f>
        <v>8</v>
      </c>
      <c r="B20" s="74" t="str">
        <f>IF(ISBLANK(ENTRY!B44),"",ENTRY!B44)</f>
        <v>Axis</v>
      </c>
      <c r="C20" s="286" t="str">
        <f>IF(ISBLANK(ENTRY!C44),"",ENTRY!C44)</f>
        <v>63W23</v>
      </c>
      <c r="D20" s="286"/>
      <c r="E20" s="287" t="str">
        <f>IF(ISBLANK(ENTRY!D44),"",ENTRY!D44)</f>
        <v>VT2P</v>
      </c>
      <c r="F20" s="287"/>
      <c r="G20" s="75">
        <f>IF(ISBLANK(ENTRY!E44),"",ENTRY!E44)</f>
        <v>113</v>
      </c>
      <c r="H20" s="75" t="str">
        <f>IF(ISBLANK(ENTRY!F44),"",ENTRY!F44)</f>
        <v/>
      </c>
      <c r="I20" s="75">
        <f>IF(ISBLANK(ENTRY!G44),"",ENTRY!G44)</f>
        <v>6</v>
      </c>
      <c r="J20" s="208">
        <f>IF(ISBLANK(ENTRY!H44),"",ENTRY!H44)</f>
        <v>1113</v>
      </c>
      <c r="K20" s="288">
        <f>IF(ISBLANK(ENTRY!M44),"",ENTRY!M44)</f>
        <v>18.100000000000001</v>
      </c>
      <c r="L20" s="288"/>
      <c r="M20" s="208">
        <f>IF(ISBLANK(ENTRY!N44),"",ENTRY!N44)</f>
        <v>57.6</v>
      </c>
      <c r="N20" s="210">
        <f>IF(ISBLANK(ENTRY!O44),"",ENTRY!O44)</f>
        <v>5645</v>
      </c>
      <c r="O20" s="289" t="str">
        <f>IF(ENTRY!I44&gt;0,ENTRY!I44,"")</f>
        <v/>
      </c>
      <c r="P20" s="289"/>
      <c r="Q20" s="209" t="str">
        <f>IF(ENTRY!J44&gt;0,ENTRY!J44,"")</f>
        <v/>
      </c>
      <c r="R20" s="290" t="str">
        <f>IF(ISBLANK(ENTRY!K44),"",ENTRY!K44)</f>
        <v/>
      </c>
      <c r="S20" s="290"/>
      <c r="T20" s="192" t="str">
        <f>IF(ISBLANK(ENTRY!L44),"",ENTRY!L44)</f>
        <v/>
      </c>
      <c r="U20" s="76">
        <f>IF(ISBLANK(ENTRY!Q44),"",ENTRY!Q44)</f>
        <v>252.4</v>
      </c>
      <c r="V20" s="77">
        <f>IF(ISBLANK(ENTRY!P44),"",ENTRY!P44)</f>
        <v>986.2</v>
      </c>
      <c r="W20" s="291">
        <f>ENTRY!T44</f>
        <v>0</v>
      </c>
      <c r="X20" s="292"/>
    </row>
    <row r="21" spans="1:24" s="4" customFormat="1" ht="15.45" customHeight="1" thickTop="1" thickBot="1" x14ac:dyDescent="0.3">
      <c r="A21" s="78">
        <f>IF(ISBLANK(ENTRY!A45),"",ENTRY!A45)</f>
        <v>9</v>
      </c>
      <c r="B21" s="79" t="str">
        <f>IF(ISBLANK(ENTRY!B45),"",ENTRY!B45)</f>
        <v>Axis</v>
      </c>
      <c r="C21" s="342" t="str">
        <f>IF(ISBLANK(ENTRY!C45),"",ENTRY!C45)</f>
        <v>63F60</v>
      </c>
      <c r="D21" s="342"/>
      <c r="E21" s="305" t="str">
        <f>IF(ISBLANK(ENTRY!D45),"",ENTRY!D45)</f>
        <v>SSPRO</v>
      </c>
      <c r="F21" s="305"/>
      <c r="G21" s="80">
        <f>IF(ISBLANK(ENTRY!E45),"",ENTRY!E45)</f>
        <v>113</v>
      </c>
      <c r="H21" s="80" t="str">
        <f>IF(ISBLANK(ENTRY!F45),"",ENTRY!F45)</f>
        <v/>
      </c>
      <c r="I21" s="80">
        <f>IF(ISBLANK(ENTRY!G45),"",ENTRY!G45)</f>
        <v>6</v>
      </c>
      <c r="J21" s="82">
        <f>IF(ISBLANK(ENTRY!H45),"",ENTRY!H45)</f>
        <v>1113</v>
      </c>
      <c r="K21" s="303">
        <f>IF(ISBLANK(ENTRY!M45),"",ENTRY!M45)</f>
        <v>18.100000000000001</v>
      </c>
      <c r="L21" s="303"/>
      <c r="M21" s="82">
        <f>IF(ISBLANK(ENTRY!N45),"",ENTRY!N45)</f>
        <v>59.5</v>
      </c>
      <c r="N21" s="81">
        <f>IF(ISBLANK(ENTRY!O45),"",ENTRY!O45)</f>
        <v>5580</v>
      </c>
      <c r="O21" s="301" t="str">
        <f>IF(ENTRY!I45&gt;0,ENTRY!I45,"")</f>
        <v/>
      </c>
      <c r="P21" s="301"/>
      <c r="Q21" s="83" t="str">
        <f>IF(ENTRY!J45&gt;0,ENTRY!J45,"")</f>
        <v/>
      </c>
      <c r="R21" s="310" t="str">
        <f>IF(ISBLANK(ENTRY!K45),"",ENTRY!K45)</f>
        <v/>
      </c>
      <c r="S21" s="310"/>
      <c r="T21" s="193" t="str">
        <f>IF(ISBLANK(ENTRY!L45),"",ENTRY!L45)</f>
        <v/>
      </c>
      <c r="U21" s="84">
        <f>IF(ISBLANK(ENTRY!Q45),"",ENTRY!Q45)</f>
        <v>249.5</v>
      </c>
      <c r="V21" s="85">
        <f>IF(ISBLANK(ENTRY!P45),"",ENTRY!P45)</f>
        <v>974.80000000000007</v>
      </c>
      <c r="W21" s="291">
        <f>ENTRY!T45</f>
        <v>0</v>
      </c>
      <c r="X21" s="292"/>
    </row>
    <row r="22" spans="1:24" s="4" customFormat="1" ht="15.45" customHeight="1" thickTop="1" thickBot="1" x14ac:dyDescent="0.3">
      <c r="A22" s="73">
        <f>IF(ISBLANK(ENTRY!A46),"",ENTRY!A46)</f>
        <v>10</v>
      </c>
      <c r="B22" s="74" t="str">
        <f>IF(ISBLANK(ENTRY!B46),"",ENTRY!B46)</f>
        <v>Dekalb</v>
      </c>
      <c r="C22" s="286" t="str">
        <f>IF(ISBLANK(ENTRY!C46),"",ENTRY!C46)</f>
        <v>114-99</v>
      </c>
      <c r="D22" s="286"/>
      <c r="E22" s="287" t="str">
        <f>IF(ISBLANK(ENTRY!D46),"",ENTRY!D46)</f>
        <v>TRE</v>
      </c>
      <c r="F22" s="287"/>
      <c r="G22" s="75">
        <f>IF(ISBLANK(ENTRY!E46),"",ENTRY!E46)</f>
        <v>114</v>
      </c>
      <c r="H22" s="75" t="str">
        <f>IF(ISBLANK(ENTRY!F46),"",ENTRY!F46)</f>
        <v/>
      </c>
      <c r="I22" s="75">
        <f>IF(ISBLANK(ENTRY!G46),"",ENTRY!G46)</f>
        <v>6</v>
      </c>
      <c r="J22" s="208">
        <f>IF(ISBLANK(ENTRY!H46),"",ENTRY!H46)</f>
        <v>1113</v>
      </c>
      <c r="K22" s="288">
        <f>IF(ISBLANK(ENTRY!M46),"",ENTRY!M46)</f>
        <v>18.600000000000001</v>
      </c>
      <c r="L22" s="288"/>
      <c r="M22" s="208">
        <f>IF(ISBLANK(ENTRY!N46),"",ENTRY!N46)</f>
        <v>59.9</v>
      </c>
      <c r="N22" s="210">
        <f>IF(ISBLANK(ENTRY!O46),"",ENTRY!O46)</f>
        <v>4950</v>
      </c>
      <c r="O22" s="289" t="str">
        <f>IF(ENTRY!I46&gt;0,ENTRY!I46,"")</f>
        <v/>
      </c>
      <c r="P22" s="289"/>
      <c r="Q22" s="209" t="str">
        <f>IF(ENTRY!J46&gt;0,ENTRY!J46,"")</f>
        <v/>
      </c>
      <c r="R22" s="290" t="str">
        <f>IF(ISBLANK(ENTRY!K46),"",ENTRY!K46)</f>
        <v/>
      </c>
      <c r="S22" s="290"/>
      <c r="T22" s="192" t="str">
        <f>IF(ISBLANK(ENTRY!L46),"",ENTRY!L46)</f>
        <v/>
      </c>
      <c r="U22" s="76">
        <f>IF(ISBLANK(ENTRY!Q46),"",ENTRY!Q46)</f>
        <v>220</v>
      </c>
      <c r="V22" s="77">
        <f>IF(ISBLANK(ENTRY!P46),"",ENTRY!P46)</f>
        <v>856.30000000000007</v>
      </c>
      <c r="W22" s="291">
        <f>ENTRY!T46</f>
        <v>0</v>
      </c>
      <c r="X22" s="292"/>
    </row>
    <row r="23" spans="1:24" s="4" customFormat="1" ht="15.45" customHeight="1" thickTop="1" thickBot="1" x14ac:dyDescent="0.3">
      <c r="A23" s="78">
        <f>IF(ISBLANK(ENTRY!A47),"",ENTRY!A47)</f>
        <v>11</v>
      </c>
      <c r="B23" s="79" t="str">
        <f>IF(ISBLANK(ENTRY!B47),"",ENTRY!B47)</f>
        <v>Dekalb</v>
      </c>
      <c r="C23" s="342" t="str">
        <f>IF(ISBLANK(ENTRY!C47),"",ENTRY!C47)</f>
        <v>64-22</v>
      </c>
      <c r="D23" s="342"/>
      <c r="E23" s="305" t="str">
        <f>IF(ISBLANK(ENTRY!D47),"",ENTRY!D47)</f>
        <v>VT2P</v>
      </c>
      <c r="F23" s="305"/>
      <c r="G23" s="80">
        <f>IF(ISBLANK(ENTRY!E47),"",ENTRY!E47)</f>
        <v>114</v>
      </c>
      <c r="H23" s="80" t="str">
        <f>IF(ISBLANK(ENTRY!F47),"",ENTRY!F47)</f>
        <v/>
      </c>
      <c r="I23" s="80">
        <f>IF(ISBLANK(ENTRY!G47),"",ENTRY!G47)</f>
        <v>6</v>
      </c>
      <c r="J23" s="82">
        <f>IF(ISBLANK(ENTRY!H47),"",ENTRY!H47)</f>
        <v>1113</v>
      </c>
      <c r="K23" s="303">
        <f>IF(ISBLANK(ENTRY!M47),"",ENTRY!M47)</f>
        <v>17.5</v>
      </c>
      <c r="L23" s="303"/>
      <c r="M23" s="82">
        <f>IF(ISBLANK(ENTRY!N47),"",ENTRY!N47)</f>
        <v>63.7</v>
      </c>
      <c r="N23" s="81">
        <f>IF(ISBLANK(ENTRY!O47),"",ENTRY!O47)</f>
        <v>5555</v>
      </c>
      <c r="O23" s="301" t="str">
        <f>IF(ENTRY!I47&gt;0,ENTRY!I47,"")</f>
        <v/>
      </c>
      <c r="P23" s="301"/>
      <c r="Q23" s="83" t="str">
        <f>IF(ENTRY!J47&gt;0,ENTRY!J47,"")</f>
        <v/>
      </c>
      <c r="R23" s="310" t="str">
        <f>IF(ISBLANK(ENTRY!K47),"",ENTRY!K47)</f>
        <v/>
      </c>
      <c r="S23" s="310"/>
      <c r="T23" s="193" t="str">
        <f>IF(ISBLANK(ENTRY!L47),"",ENTRY!L47)</f>
        <v/>
      </c>
      <c r="U23" s="84">
        <f>IF(ISBLANK(ENTRY!Q47),"",ENTRY!Q47)</f>
        <v>250.2</v>
      </c>
      <c r="V23" s="85">
        <f>IF(ISBLANK(ENTRY!P47),"",ENTRY!P47)</f>
        <v>982.1</v>
      </c>
      <c r="W23" s="291">
        <f>ENTRY!T47</f>
        <v>0</v>
      </c>
      <c r="X23" s="292"/>
    </row>
    <row r="24" spans="1:24" s="4" customFormat="1" ht="15.45" customHeight="1" thickTop="1" thickBot="1" x14ac:dyDescent="0.3">
      <c r="A24" s="73">
        <f>IF(ISBLANK(ENTRY!A48),"",ENTRY!A48)</f>
        <v>12</v>
      </c>
      <c r="B24" s="74" t="str">
        <f>IF(ISBLANK(ENTRY!B48),"",ENTRY!B48)</f>
        <v>Dekalb</v>
      </c>
      <c r="C24" s="286" t="str">
        <f>IF(ISBLANK(ENTRY!C48),"",ENTRY!C48)</f>
        <v>114-42</v>
      </c>
      <c r="D24" s="286"/>
      <c r="E24" s="287" t="str">
        <f>IF(ISBLANK(ENTRY!D48),"",ENTRY!D48)</f>
        <v>SSRIB</v>
      </c>
      <c r="F24" s="287"/>
      <c r="G24" s="75">
        <f>IF(ISBLANK(ENTRY!E48),"",ENTRY!E48)</f>
        <v>114</v>
      </c>
      <c r="H24" s="75" t="str">
        <f>IF(ISBLANK(ENTRY!F48),"",ENTRY!F48)</f>
        <v/>
      </c>
      <c r="I24" s="75">
        <f>IF(ISBLANK(ENTRY!G48),"",ENTRY!G48)</f>
        <v>6</v>
      </c>
      <c r="J24" s="208">
        <f>IF(ISBLANK(ENTRY!H48),"",ENTRY!H48)</f>
        <v>1113</v>
      </c>
      <c r="K24" s="288">
        <f>IF(ISBLANK(ENTRY!M48),"",ENTRY!M48)</f>
        <v>18.399999999999999</v>
      </c>
      <c r="L24" s="288"/>
      <c r="M24" s="208">
        <f>IF(ISBLANK(ENTRY!N48),"",ENTRY!N48)</f>
        <v>60.9</v>
      </c>
      <c r="N24" s="210">
        <f>IF(ISBLANK(ENTRY!O48),"",ENTRY!O48)</f>
        <v>5635</v>
      </c>
      <c r="O24" s="289" t="str">
        <f>IF(ENTRY!I48&gt;0,ENTRY!I48,"")</f>
        <v/>
      </c>
      <c r="P24" s="289"/>
      <c r="Q24" s="209" t="str">
        <f>IF(ENTRY!J48&gt;0,ENTRY!J48,"")</f>
        <v/>
      </c>
      <c r="R24" s="290" t="str">
        <f>IF(ISBLANK(ENTRY!K48),"",ENTRY!K48)</f>
        <v/>
      </c>
      <c r="S24" s="290"/>
      <c r="T24" s="192" t="str">
        <f>IF(ISBLANK(ENTRY!L48),"",ENTRY!L48)</f>
        <v/>
      </c>
      <c r="U24" s="76">
        <f>IF(ISBLANK(ENTRY!Q48),"",ENTRY!Q48)</f>
        <v>251</v>
      </c>
      <c r="V24" s="77">
        <f>IF(ISBLANK(ENTRY!P48),"",ENTRY!P48)</f>
        <v>978.4</v>
      </c>
      <c r="W24" s="291">
        <f>ENTRY!T48</f>
        <v>0</v>
      </c>
      <c r="X24" s="292"/>
    </row>
    <row r="25" spans="1:24" s="4" customFormat="1" ht="15.45" customHeight="1" thickTop="1" thickBot="1" x14ac:dyDescent="0.3">
      <c r="A25" s="78">
        <f>IF(ISBLANK(ENTRY!A49),"",ENTRY!A49)</f>
        <v>13</v>
      </c>
      <c r="B25" s="79" t="str">
        <f>IF(ISBLANK(ENTRY!B49),"",ENTRY!B49)</f>
        <v>Axis</v>
      </c>
      <c r="C25" s="342" t="str">
        <f>IF(ISBLANK(ENTRY!C49),"",ENTRY!C49)</f>
        <v>65R36</v>
      </c>
      <c r="D25" s="342"/>
      <c r="E25" s="305" t="str">
        <f>IF(ISBLANK(ENTRY!D49),"",ENTRY!D49)</f>
        <v>PCE</v>
      </c>
      <c r="F25" s="305"/>
      <c r="G25" s="80">
        <f>IF(ISBLANK(ENTRY!E49),"",ENTRY!E49)</f>
        <v>115</v>
      </c>
      <c r="H25" s="80" t="str">
        <f>IF(ISBLANK(ENTRY!F49),"",ENTRY!F49)</f>
        <v/>
      </c>
      <c r="I25" s="80">
        <f>IF(ISBLANK(ENTRY!G49),"",ENTRY!G49)</f>
        <v>6</v>
      </c>
      <c r="J25" s="82">
        <f>IF(ISBLANK(ENTRY!H49),"",ENTRY!H49)</f>
        <v>1113</v>
      </c>
      <c r="K25" s="303">
        <f>IF(ISBLANK(ENTRY!M49),"",ENTRY!M49)</f>
        <v>18.7</v>
      </c>
      <c r="L25" s="303"/>
      <c r="M25" s="82">
        <f>IF(ISBLANK(ENTRY!N49),"",ENTRY!N49)</f>
        <v>61.5</v>
      </c>
      <c r="N25" s="81">
        <f>IF(ISBLANK(ENTRY!O49),"",ENTRY!O49)</f>
        <v>5435</v>
      </c>
      <c r="O25" s="301" t="str">
        <f>IF(ENTRY!I49&gt;0,ENTRY!I49,"")</f>
        <v/>
      </c>
      <c r="P25" s="301"/>
      <c r="Q25" s="83" t="str">
        <f>IF(ENTRY!J49&gt;0,ENTRY!J49,"")</f>
        <v/>
      </c>
      <c r="R25" s="310" t="str">
        <f>IF(ISBLANK(ENTRY!K49),"",ENTRY!K49)</f>
        <v/>
      </c>
      <c r="S25" s="310"/>
      <c r="T25" s="193" t="str">
        <f>IF(ISBLANK(ENTRY!L49),"",ENTRY!L49)</f>
        <v/>
      </c>
      <c r="U25" s="84">
        <f>IF(ISBLANK(ENTRY!Q49),"",ENTRY!Q49)</f>
        <v>241.2</v>
      </c>
      <c r="V25" s="85">
        <f>IF(ISBLANK(ENTRY!P49),"",ENTRY!P49)</f>
        <v>938.1</v>
      </c>
      <c r="W25" s="291">
        <f>ENTRY!T49</f>
        <v>0</v>
      </c>
      <c r="X25" s="292"/>
    </row>
    <row r="26" spans="1:24" s="4" customFormat="1" ht="15.45" customHeight="1" thickTop="1" thickBot="1" x14ac:dyDescent="0.3">
      <c r="A26" s="73">
        <f>IF(ISBLANK(ENTRY!A50),"",ENTRY!A50)</f>
        <v>14</v>
      </c>
      <c r="B26" s="74" t="str">
        <f>IF(ISBLANK(ENTRY!B50),"",ENTRY!B50)</f>
        <v>Dekalb</v>
      </c>
      <c r="C26" s="286" t="str">
        <f>IF(ISBLANK(ENTRY!C50),"",ENTRY!C50)</f>
        <v>66-17</v>
      </c>
      <c r="D26" s="286"/>
      <c r="E26" s="287" t="str">
        <f>IF(ISBLANK(ENTRY!D50),"",ENTRY!D50)</f>
        <v>SSRIB</v>
      </c>
      <c r="F26" s="287"/>
      <c r="G26" s="75">
        <f>IF(ISBLANK(ENTRY!E50),"",ENTRY!E50)</f>
        <v>116</v>
      </c>
      <c r="H26" s="75" t="str">
        <f>IF(ISBLANK(ENTRY!F50),"",ENTRY!F50)</f>
        <v/>
      </c>
      <c r="I26" s="75">
        <f>IF(ISBLANK(ENTRY!G50),"",ENTRY!G50)</f>
        <v>6</v>
      </c>
      <c r="J26" s="208">
        <f>IF(ISBLANK(ENTRY!H50),"",ENTRY!H50)</f>
        <v>1113</v>
      </c>
      <c r="K26" s="288">
        <f>IF(ISBLANK(ENTRY!M50),"",ENTRY!M50)</f>
        <v>18.2</v>
      </c>
      <c r="L26" s="288"/>
      <c r="M26" s="208">
        <f>IF(ISBLANK(ENTRY!N50),"",ENTRY!N50)</f>
        <v>60.1</v>
      </c>
      <c r="N26" s="210">
        <f>IF(ISBLANK(ENTRY!O50),"",ENTRY!O50)</f>
        <v>4985</v>
      </c>
      <c r="O26" s="289" t="str">
        <f>IF(ENTRY!I50&gt;0,ENTRY!I50,"")</f>
        <v/>
      </c>
      <c r="P26" s="289"/>
      <c r="Q26" s="209" t="str">
        <f>IF(ENTRY!J50&gt;0,ENTRY!J50,"")</f>
        <v/>
      </c>
      <c r="R26" s="290" t="str">
        <f>IF(ISBLANK(ENTRY!K50),"",ENTRY!K50)</f>
        <v/>
      </c>
      <c r="S26" s="290"/>
      <c r="T26" s="192" t="str">
        <f>IF(ISBLANK(ENTRY!L50),"",ENTRY!L50)</f>
        <v/>
      </c>
      <c r="U26" s="76">
        <f>IF(ISBLANK(ENTRY!Q50),"",ENTRY!Q50)</f>
        <v>222.6</v>
      </c>
      <c r="V26" s="77">
        <f>IF(ISBLANK(ENTRY!P50),"",ENTRY!P50)</f>
        <v>869.1</v>
      </c>
      <c r="W26" s="291">
        <f>ENTRY!T50</f>
        <v>0</v>
      </c>
      <c r="X26" s="292"/>
    </row>
    <row r="27" spans="1:24" s="4" customFormat="1" ht="15.45" customHeight="1" thickTop="1" thickBot="1" x14ac:dyDescent="0.3">
      <c r="A27" s="78">
        <f>IF(ISBLANK(ENTRY!A51),"",ENTRY!A51)</f>
        <v>15</v>
      </c>
      <c r="B27" s="79" t="str">
        <f>IF(ISBLANK(ENTRY!B51),"",ENTRY!B51)</f>
        <v>Axis</v>
      </c>
      <c r="C27" s="342" t="str">
        <f>IF(ISBLANK(ENTRY!C51),"",ENTRY!C51)</f>
        <v>66V66</v>
      </c>
      <c r="D27" s="342"/>
      <c r="E27" s="305" t="str">
        <f>IF(ISBLANK(ENTRY!D51),"",ENTRY!D51)</f>
        <v>SSPRO</v>
      </c>
      <c r="F27" s="305"/>
      <c r="G27" s="80">
        <f>IF(ISBLANK(ENTRY!E51),"",ENTRY!E51)</f>
        <v>116</v>
      </c>
      <c r="H27" s="80" t="str">
        <f>IF(ISBLANK(ENTRY!F51),"",ENTRY!F51)</f>
        <v/>
      </c>
      <c r="I27" s="80">
        <f>IF(ISBLANK(ENTRY!G51),"",ENTRY!G51)</f>
        <v>6</v>
      </c>
      <c r="J27" s="82">
        <f>IF(ISBLANK(ENTRY!H51),"",ENTRY!H51)</f>
        <v>1113</v>
      </c>
      <c r="K27" s="303">
        <f>IF(ISBLANK(ENTRY!M51),"",ENTRY!M51)</f>
        <v>19.399999999999999</v>
      </c>
      <c r="L27" s="303"/>
      <c r="M27" s="82">
        <f>IF(ISBLANK(ENTRY!N51),"",ENTRY!N51)</f>
        <v>59.8</v>
      </c>
      <c r="N27" s="81">
        <f>IF(ISBLANK(ENTRY!O51),"",ENTRY!O51)</f>
        <v>5650</v>
      </c>
      <c r="O27" s="301" t="str">
        <f>IF(ENTRY!I51&gt;0,ENTRY!I51,"")</f>
        <v/>
      </c>
      <c r="P27" s="301"/>
      <c r="Q27" s="83" t="str">
        <f>IF(ENTRY!J51&gt;0,ENTRY!J51,"")</f>
        <v/>
      </c>
      <c r="R27" s="310" t="str">
        <f>IF(ISBLANK(ENTRY!K51),"",ENTRY!K51)</f>
        <v/>
      </c>
      <c r="S27" s="310"/>
      <c r="T27" s="193" t="str">
        <f>IF(ISBLANK(ENTRY!L51),"",ENTRY!L51)</f>
        <v/>
      </c>
      <c r="U27" s="84">
        <f>IF(ISBLANK(ENTRY!Q51),"",ENTRY!Q51)</f>
        <v>248.6</v>
      </c>
      <c r="V27" s="85">
        <f>IF(ISBLANK(ENTRY!P51),"",ENTRY!P51)</f>
        <v>961.6</v>
      </c>
      <c r="W27" s="291">
        <f>ENTRY!T51</f>
        <v>0</v>
      </c>
      <c r="X27" s="292"/>
    </row>
    <row r="28" spans="1:24" s="4" customFormat="1" ht="15.45" customHeight="1" thickTop="1" thickBot="1" x14ac:dyDescent="0.3">
      <c r="A28" s="73">
        <f>IF(ISBLANK(ENTRY!A52),"",ENTRY!A52)</f>
        <v>16</v>
      </c>
      <c r="B28" s="74" t="str">
        <f>IF(ISBLANK(ENTRY!B52),"",ENTRY!B52)</f>
        <v>Axis</v>
      </c>
      <c r="C28" s="286" t="str">
        <f>IF(ISBLANK(ENTRY!C52),"",ENTRY!C52)</f>
        <v>EXP 116</v>
      </c>
      <c r="D28" s="286"/>
      <c r="E28" s="287" t="str">
        <f>IF(ISBLANK(ENTRY!D52),"",ENTRY!D52)</f>
        <v>VT2P</v>
      </c>
      <c r="F28" s="287"/>
      <c r="G28" s="75">
        <f>IF(ISBLANK(ENTRY!E52),"",ENTRY!E52)</f>
        <v>116</v>
      </c>
      <c r="H28" s="75" t="str">
        <f>IF(ISBLANK(ENTRY!F52),"",ENTRY!F52)</f>
        <v/>
      </c>
      <c r="I28" s="75">
        <f>IF(ISBLANK(ENTRY!G52),"",ENTRY!G52)</f>
        <v>6</v>
      </c>
      <c r="J28" s="208">
        <f>IF(ISBLANK(ENTRY!H52),"",ENTRY!H52)</f>
        <v>1113</v>
      </c>
      <c r="K28" s="288">
        <f>IF(ISBLANK(ENTRY!M52),"",ENTRY!M52)</f>
        <v>17.5</v>
      </c>
      <c r="L28" s="288"/>
      <c r="M28" s="208">
        <f>IF(ISBLANK(ENTRY!N52),"",ENTRY!N52)</f>
        <v>62</v>
      </c>
      <c r="N28" s="210">
        <f>IF(ISBLANK(ENTRY!O52),"",ENTRY!O52)</f>
        <v>5565</v>
      </c>
      <c r="O28" s="289" t="str">
        <f>IF(ENTRY!I52&gt;0,ENTRY!I52,"")</f>
        <v/>
      </c>
      <c r="P28" s="289"/>
      <c r="Q28" s="209" t="str">
        <f>IF(ENTRY!J52&gt;0,ENTRY!J52,"")</f>
        <v/>
      </c>
      <c r="R28" s="290" t="str">
        <f>IF(ISBLANK(ENTRY!K52),"",ENTRY!K52)</f>
        <v/>
      </c>
      <c r="S28" s="290"/>
      <c r="T28" s="192" t="str">
        <f>IF(ISBLANK(ENTRY!L52),"",ENTRY!L52)</f>
        <v/>
      </c>
      <c r="U28" s="76">
        <f>IF(ISBLANK(ENTRY!Q52),"",ENTRY!Q52)</f>
        <v>250.6</v>
      </c>
      <c r="V28" s="77">
        <f>IF(ISBLANK(ENTRY!P52),"",ENTRY!P52)</f>
        <v>983.7</v>
      </c>
      <c r="W28" s="291">
        <f>ENTRY!T52</f>
        <v>0</v>
      </c>
      <c r="X28" s="292"/>
    </row>
    <row r="29" spans="1:24" s="4" customFormat="1" ht="15.45" customHeight="1" thickTop="1" thickBot="1" x14ac:dyDescent="0.3">
      <c r="A29" s="78" t="str">
        <f>IF(ISBLANK(ENTRY!A53),"",ENTRY!A53)</f>
        <v/>
      </c>
      <c r="B29" s="79" t="str">
        <f>IF(ISBLANK(ENTRY!B53),"",ENTRY!B53)</f>
        <v/>
      </c>
      <c r="C29" s="342" t="str">
        <f>IF(ISBLANK(ENTRY!C53),"",ENTRY!C53)</f>
        <v/>
      </c>
      <c r="D29" s="342"/>
      <c r="E29" s="305" t="str">
        <f>IF(ISBLANK(ENTRY!D53),"",ENTRY!D53)</f>
        <v/>
      </c>
      <c r="F29" s="305"/>
      <c r="G29" s="80" t="str">
        <f>IF(ISBLANK(ENTRY!E53),"",ENTRY!E53)</f>
        <v/>
      </c>
      <c r="H29" s="80" t="str">
        <f>IF(ISBLANK(ENTRY!F53),"",ENTRY!F53)</f>
        <v/>
      </c>
      <c r="I29" s="80" t="str">
        <f>IF(ISBLANK(ENTRY!G53),"",ENTRY!G53)</f>
        <v/>
      </c>
      <c r="J29" s="82" t="str">
        <f>IF(ISBLANK(ENTRY!H53),"",ENTRY!H53)</f>
        <v/>
      </c>
      <c r="K29" s="303" t="str">
        <f>IF(ISBLANK(ENTRY!M53),"",ENTRY!M53)</f>
        <v/>
      </c>
      <c r="L29" s="303"/>
      <c r="M29" s="82" t="str">
        <f>IF(ISBLANK(ENTRY!N53),"",ENTRY!N53)</f>
        <v/>
      </c>
      <c r="N29" s="81" t="str">
        <f>IF(ISBLANK(ENTRY!O53),"",ENTRY!O53)</f>
        <v/>
      </c>
      <c r="O29" s="301" t="str">
        <f>IF(ENTRY!I53&gt;0,ENTRY!I53,"")</f>
        <v/>
      </c>
      <c r="P29" s="301"/>
      <c r="Q29" s="83" t="str">
        <f>IF(ENTRY!J53&gt;0,ENTRY!J53,"")</f>
        <v/>
      </c>
      <c r="R29" s="310" t="str">
        <f>IF(ISBLANK(ENTRY!K53),"",ENTRY!K53)</f>
        <v/>
      </c>
      <c r="S29" s="310"/>
      <c r="T29" s="193" t="str">
        <f>IF(ISBLANK(ENTRY!L53),"",ENTRY!L53)</f>
        <v/>
      </c>
      <c r="U29" s="84" t="str">
        <f>IF(ISBLANK(ENTRY!Q53),"",ENTRY!Q53)</f>
        <v/>
      </c>
      <c r="V29" s="85" t="str">
        <f>IF(ISBLANK(ENTRY!P53),"",ENTRY!P53)</f>
        <v/>
      </c>
      <c r="W29" s="291">
        <f>ENTRY!T53</f>
        <v>0</v>
      </c>
      <c r="X29" s="292"/>
    </row>
    <row r="30" spans="1:24" s="4" customFormat="1" ht="15.45" customHeight="1" thickTop="1" thickBot="1" x14ac:dyDescent="0.3">
      <c r="A30" s="73" t="str">
        <f>IF(ISBLANK(ENTRY!A54),"",ENTRY!A54)</f>
        <v/>
      </c>
      <c r="B30" s="74" t="str">
        <f>IF(ISBLANK(ENTRY!B54),"",ENTRY!B54)</f>
        <v/>
      </c>
      <c r="C30" s="286" t="str">
        <f>IF(ISBLANK(ENTRY!C54),"",ENTRY!C54)</f>
        <v/>
      </c>
      <c r="D30" s="286"/>
      <c r="E30" s="287" t="str">
        <f>IF(ISBLANK(ENTRY!D54),"",ENTRY!D54)</f>
        <v/>
      </c>
      <c r="F30" s="287"/>
      <c r="G30" s="75" t="str">
        <f>IF(ISBLANK(ENTRY!E54),"",ENTRY!E54)</f>
        <v/>
      </c>
      <c r="H30" s="75" t="str">
        <f>IF(ISBLANK(ENTRY!F54),"",ENTRY!F54)</f>
        <v/>
      </c>
      <c r="I30" s="75" t="str">
        <f>IF(ISBLANK(ENTRY!G54),"",ENTRY!G54)</f>
        <v/>
      </c>
      <c r="J30" s="210" t="str">
        <f>IF(ISBLANK(ENTRY!H54),"",ENTRY!H54)</f>
        <v/>
      </c>
      <c r="K30" s="288" t="str">
        <f>IF(ISBLANK(ENTRY!M54),"",ENTRY!M54)</f>
        <v/>
      </c>
      <c r="L30" s="288"/>
      <c r="M30" s="208" t="str">
        <f>IF(ISBLANK(ENTRY!N54),"",ENTRY!N54)</f>
        <v/>
      </c>
      <c r="N30" s="210" t="str">
        <f>IF(ISBLANK(ENTRY!O54),"",ENTRY!O54)</f>
        <v/>
      </c>
      <c r="O30" s="289" t="str">
        <f>IF(ENTRY!I54&gt;0,ENTRY!I54,"")</f>
        <v/>
      </c>
      <c r="P30" s="289"/>
      <c r="Q30" s="209" t="str">
        <f>IF(ENTRY!J54&gt;0,ENTRY!J54,"")</f>
        <v/>
      </c>
      <c r="R30" s="290" t="str">
        <f>IF(ISBLANK(ENTRY!K54),"",ENTRY!K54)</f>
        <v/>
      </c>
      <c r="S30" s="290"/>
      <c r="T30" s="192" t="str">
        <f>IF(ISBLANK(ENTRY!L54),"",ENTRY!L54)</f>
        <v/>
      </c>
      <c r="U30" s="76" t="str">
        <f>IF(ISBLANK(ENTRY!Q54),"",ENTRY!Q54)</f>
        <v/>
      </c>
      <c r="V30" s="77" t="str">
        <f>IF(ISBLANK(ENTRY!P54),"",ENTRY!P54)</f>
        <v/>
      </c>
      <c r="W30" s="291">
        <f>ENTRY!T54</f>
        <v>0</v>
      </c>
      <c r="X30" s="292"/>
    </row>
    <row r="31" spans="1:24" s="4" customFormat="1" ht="15.45" customHeight="1" thickTop="1" thickBot="1" x14ac:dyDescent="0.3">
      <c r="A31" s="73" t="str">
        <f>IF(ISBLANK(ENTRY!A55),"",ENTRY!A55)</f>
        <v/>
      </c>
      <c r="B31" s="74" t="str">
        <f>IF(ISBLANK(ENTRY!B55),"",ENTRY!B55)</f>
        <v/>
      </c>
      <c r="C31" s="286" t="str">
        <f>IF(ISBLANK(ENTRY!C55),"",ENTRY!C55)</f>
        <v/>
      </c>
      <c r="D31" s="286"/>
      <c r="E31" s="287" t="str">
        <f>IF(ISBLANK(ENTRY!D55),"",ENTRY!D55)</f>
        <v/>
      </c>
      <c r="F31" s="287"/>
      <c r="G31" s="75" t="str">
        <f>IF(ISBLANK(ENTRY!E55),"",ENTRY!E55)</f>
        <v/>
      </c>
      <c r="H31" s="75" t="str">
        <f>IF(ISBLANK(ENTRY!F55),"",ENTRY!F55)</f>
        <v/>
      </c>
      <c r="I31" s="75" t="str">
        <f>IF(ISBLANK(ENTRY!G55),"",ENTRY!G55)</f>
        <v/>
      </c>
      <c r="J31" s="210" t="str">
        <f>IF(ISBLANK(ENTRY!H55),"",ENTRY!H55)</f>
        <v/>
      </c>
      <c r="K31" s="288" t="str">
        <f>IF(ISBLANK(ENTRY!M55),"",ENTRY!M55)</f>
        <v/>
      </c>
      <c r="L31" s="288"/>
      <c r="M31" s="208" t="str">
        <f>IF(ISBLANK(ENTRY!N55),"",ENTRY!N55)</f>
        <v/>
      </c>
      <c r="N31" s="210" t="str">
        <f>IF(ISBLANK(ENTRY!O55),"",ENTRY!O55)</f>
        <v/>
      </c>
      <c r="O31" s="289" t="str">
        <f>IF(ENTRY!I55&gt;0,ENTRY!I55,"")</f>
        <v/>
      </c>
      <c r="P31" s="289"/>
      <c r="Q31" s="209" t="str">
        <f>IF(ENTRY!J55&gt;0,ENTRY!J55,"")</f>
        <v/>
      </c>
      <c r="R31" s="290" t="str">
        <f>IF(ISBLANK(ENTRY!K55),"",ENTRY!K55)</f>
        <v/>
      </c>
      <c r="S31" s="290"/>
      <c r="T31" s="192" t="str">
        <f>IF(ISBLANK(ENTRY!L55),"",ENTRY!L55)</f>
        <v/>
      </c>
      <c r="U31" s="76" t="str">
        <f>IF(ISBLANK(ENTRY!Q55),"",ENTRY!Q55)</f>
        <v/>
      </c>
      <c r="V31" s="77" t="str">
        <f>IF(ISBLANK(ENTRY!P55),"",ENTRY!P55)</f>
        <v/>
      </c>
      <c r="W31" s="291">
        <f>ENTRY!T55</f>
        <v>0</v>
      </c>
      <c r="X31" s="292"/>
    </row>
    <row r="32" spans="1:24" s="4" customFormat="1" ht="15.45" customHeight="1" thickTop="1" thickBot="1" x14ac:dyDescent="0.3">
      <c r="A32" s="78" t="str">
        <f>IF(ISBLANK(ENTRY!A56),"",ENTRY!A56)</f>
        <v/>
      </c>
      <c r="B32" s="79" t="str">
        <f>IF(ISBLANK(ENTRY!B56),"",ENTRY!B56)</f>
        <v/>
      </c>
      <c r="C32" s="342" t="str">
        <f>IF(ISBLANK(ENTRY!C56),"",ENTRY!C56)</f>
        <v/>
      </c>
      <c r="D32" s="342"/>
      <c r="E32" s="305" t="str">
        <f>IF(ISBLANK(ENTRY!D56),"",ENTRY!D56)</f>
        <v/>
      </c>
      <c r="F32" s="305"/>
      <c r="G32" s="80" t="str">
        <f>IF(ISBLANK(ENTRY!E56),"",ENTRY!E56)</f>
        <v/>
      </c>
      <c r="H32" s="80" t="str">
        <f>IF(ISBLANK(ENTRY!F56),"",ENTRY!F56)</f>
        <v/>
      </c>
      <c r="I32" s="80" t="str">
        <f>IF(ISBLANK(ENTRY!G56),"",ENTRY!G56)</f>
        <v/>
      </c>
      <c r="J32" s="81" t="str">
        <f>IF(ISBLANK(ENTRY!H56),"",ENTRY!H56)</f>
        <v/>
      </c>
      <c r="K32" s="303" t="str">
        <f>IF(ISBLANK(ENTRY!M56),"",ENTRY!M56)</f>
        <v/>
      </c>
      <c r="L32" s="303"/>
      <c r="M32" s="82" t="str">
        <f>IF(ISBLANK(ENTRY!N56),"",ENTRY!N56)</f>
        <v/>
      </c>
      <c r="N32" s="81" t="str">
        <f>IF(ISBLANK(ENTRY!O56),"",ENTRY!O56)</f>
        <v/>
      </c>
      <c r="O32" s="301" t="str">
        <f>IF(ENTRY!I56&gt;0,ENTRY!I56,"")</f>
        <v/>
      </c>
      <c r="P32" s="301"/>
      <c r="Q32" s="83" t="str">
        <f>IF(ENTRY!J56&gt;0,ENTRY!J56,"")</f>
        <v/>
      </c>
      <c r="R32" s="310" t="str">
        <f>IF(ISBLANK(ENTRY!K56),"",ENTRY!K56)</f>
        <v/>
      </c>
      <c r="S32" s="310"/>
      <c r="T32" s="193" t="str">
        <f>IF(ISBLANK(ENTRY!L56),"",ENTRY!L56)</f>
        <v/>
      </c>
      <c r="U32" s="84" t="str">
        <f>IF(ISBLANK(ENTRY!Q56),"",ENTRY!Q56)</f>
        <v/>
      </c>
      <c r="V32" s="85" t="str">
        <f>IF(ISBLANK(ENTRY!P56),"",ENTRY!P56)</f>
        <v/>
      </c>
      <c r="W32" s="291">
        <f>ENTRY!T56</f>
        <v>0</v>
      </c>
      <c r="X32" s="292"/>
    </row>
    <row r="33" spans="1:79" s="4" customFormat="1" ht="15.45" customHeight="1" thickTop="1" thickBot="1" x14ac:dyDescent="0.3">
      <c r="A33" s="73" t="str">
        <f>IF(ISBLANK(ENTRY!A57),"",ENTRY!A57)</f>
        <v/>
      </c>
      <c r="B33" s="74" t="str">
        <f>IF(ISBLANK(ENTRY!B57),"",ENTRY!B57)</f>
        <v/>
      </c>
      <c r="C33" s="286" t="str">
        <f>IF(ISBLANK(ENTRY!C57),"",ENTRY!C57)</f>
        <v/>
      </c>
      <c r="D33" s="286"/>
      <c r="E33" s="287" t="str">
        <f>IF(ISBLANK(ENTRY!D57),"",ENTRY!D57)</f>
        <v/>
      </c>
      <c r="F33" s="287"/>
      <c r="G33" s="75" t="str">
        <f>IF(ISBLANK(ENTRY!E57),"",ENTRY!E57)</f>
        <v/>
      </c>
      <c r="H33" s="75" t="str">
        <f>IF(ISBLANK(ENTRY!F57),"",ENTRY!F57)</f>
        <v/>
      </c>
      <c r="I33" s="75" t="str">
        <f>IF(ISBLANK(ENTRY!G57),"",ENTRY!G57)</f>
        <v/>
      </c>
      <c r="J33" s="210" t="str">
        <f>IF(ISBLANK(ENTRY!H57),"",ENTRY!H57)</f>
        <v/>
      </c>
      <c r="K33" s="288" t="str">
        <f>IF(ISBLANK(ENTRY!M57),"",ENTRY!M57)</f>
        <v/>
      </c>
      <c r="L33" s="288"/>
      <c r="M33" s="208" t="str">
        <f>IF(ISBLANK(ENTRY!N57),"",ENTRY!N57)</f>
        <v/>
      </c>
      <c r="N33" s="210" t="str">
        <f>IF(ISBLANK(ENTRY!O57),"",ENTRY!O57)</f>
        <v/>
      </c>
      <c r="O33" s="289" t="str">
        <f>IF(ENTRY!I57&gt;0,ENTRY!I57,"")</f>
        <v/>
      </c>
      <c r="P33" s="289"/>
      <c r="Q33" s="209" t="str">
        <f>IF(ENTRY!J57&gt;0,ENTRY!J57,"")</f>
        <v/>
      </c>
      <c r="R33" s="290" t="str">
        <f>IF(ISBLANK(ENTRY!K57),"",ENTRY!K57)</f>
        <v/>
      </c>
      <c r="S33" s="290"/>
      <c r="T33" s="192" t="str">
        <f>IF(ISBLANK(ENTRY!L57),"",ENTRY!L57)</f>
        <v/>
      </c>
      <c r="U33" s="76" t="str">
        <f>IF(ISBLANK(ENTRY!Q57),"",ENTRY!Q57)</f>
        <v/>
      </c>
      <c r="V33" s="77" t="str">
        <f>IF(ISBLANK(ENTRY!P57),"",ENTRY!P57)</f>
        <v/>
      </c>
      <c r="W33" s="291">
        <f>ENTRY!T57</f>
        <v>0</v>
      </c>
      <c r="X33" s="292"/>
    </row>
    <row r="34" spans="1:79" ht="15.45" customHeight="1" thickTop="1" thickBot="1" x14ac:dyDescent="0.3">
      <c r="A34" s="78" t="str">
        <f>IF(ISBLANK(ENTRY!A58),"",ENTRY!A58)</f>
        <v/>
      </c>
      <c r="B34" s="79" t="str">
        <f>IF(ISBLANK(ENTRY!B58),"",ENTRY!B58)</f>
        <v/>
      </c>
      <c r="C34" s="342" t="str">
        <f>IF(ISBLANK(ENTRY!C58),"",ENTRY!C58)</f>
        <v/>
      </c>
      <c r="D34" s="342"/>
      <c r="E34" s="305" t="str">
        <f>IF(ISBLANK(ENTRY!D58),"",ENTRY!D58)</f>
        <v/>
      </c>
      <c r="F34" s="305"/>
      <c r="G34" s="80" t="str">
        <f>IF(ISBLANK(ENTRY!E58),"",ENTRY!E58)</f>
        <v/>
      </c>
      <c r="H34" s="80" t="str">
        <f>IF(ISBLANK(ENTRY!F58),"",ENTRY!F58)</f>
        <v/>
      </c>
      <c r="I34" s="80" t="str">
        <f>IF(ISBLANK(ENTRY!G58),"",ENTRY!G58)</f>
        <v/>
      </c>
      <c r="J34" s="81" t="str">
        <f>IF(ISBLANK(ENTRY!H58),"",ENTRY!H58)</f>
        <v/>
      </c>
      <c r="K34" s="303" t="str">
        <f>IF(ISBLANK(ENTRY!M58),"",ENTRY!M58)</f>
        <v/>
      </c>
      <c r="L34" s="303"/>
      <c r="M34" s="82" t="str">
        <f>IF(ISBLANK(ENTRY!N58),"",ENTRY!N58)</f>
        <v/>
      </c>
      <c r="N34" s="81" t="str">
        <f>IF(ISBLANK(ENTRY!O58),"",ENTRY!O58)</f>
        <v/>
      </c>
      <c r="O34" s="301" t="str">
        <f>IF(ENTRY!I58&gt;0,ENTRY!I58,"")</f>
        <v/>
      </c>
      <c r="P34" s="301"/>
      <c r="Q34" s="83" t="str">
        <f>IF(ENTRY!J58&gt;0,ENTRY!J58,"")</f>
        <v/>
      </c>
      <c r="R34" s="310" t="str">
        <f>IF(ISBLANK(ENTRY!K58),"",ENTRY!K58)</f>
        <v/>
      </c>
      <c r="S34" s="310"/>
      <c r="T34" s="193" t="str">
        <f>IF(ISBLANK(ENTRY!L58),"",ENTRY!L58)</f>
        <v/>
      </c>
      <c r="U34" s="84" t="str">
        <f>IF(ISBLANK(ENTRY!Q58),"",ENTRY!Q58)</f>
        <v/>
      </c>
      <c r="V34" s="85" t="str">
        <f>IF(ISBLANK(ENTRY!P58),"",ENTRY!P58)</f>
        <v/>
      </c>
      <c r="W34" s="291">
        <f>ENTRY!T58</f>
        <v>0</v>
      </c>
      <c r="X34" s="292"/>
    </row>
    <row r="35" spans="1:79" ht="15.45" customHeight="1" thickTop="1" thickBot="1" x14ac:dyDescent="0.3">
      <c r="A35" s="73" t="str">
        <f>IF(ISBLANK(ENTRY!A59),"",ENTRY!A59)</f>
        <v/>
      </c>
      <c r="B35" s="74" t="str">
        <f>IF(ISBLANK(ENTRY!B59),"",ENTRY!B59)</f>
        <v/>
      </c>
      <c r="C35" s="368" t="str">
        <f>IF(ISBLANK(ENTRY!C59),"",ENTRY!C59)</f>
        <v/>
      </c>
      <c r="D35" s="369"/>
      <c r="E35" s="287" t="str">
        <f>IF(ISBLANK(ENTRY!D59),"",ENTRY!D59)</f>
        <v/>
      </c>
      <c r="F35" s="287"/>
      <c r="G35" s="75" t="str">
        <f>IF(ISBLANK(ENTRY!E59),"",ENTRY!E59)</f>
        <v/>
      </c>
      <c r="H35" s="75" t="str">
        <f>IF(ISBLANK(ENTRY!F59),"",ENTRY!F59)</f>
        <v/>
      </c>
      <c r="I35" s="75" t="str">
        <f>IF(ISBLANK(ENTRY!G59),"",ENTRY!G59)</f>
        <v/>
      </c>
      <c r="J35" s="210" t="str">
        <f>IF(ISBLANK(ENTRY!H59),"",ENTRY!H59)</f>
        <v/>
      </c>
      <c r="K35" s="288" t="str">
        <f>IF(ISBLANK(ENTRY!M59),"",ENTRY!M59)</f>
        <v/>
      </c>
      <c r="L35" s="288"/>
      <c r="M35" s="208" t="str">
        <f>IF(ISBLANK(ENTRY!N59),"",ENTRY!N59)</f>
        <v/>
      </c>
      <c r="N35" s="210" t="str">
        <f>IF(ISBLANK(ENTRY!O59),"",ENTRY!O59)</f>
        <v/>
      </c>
      <c r="O35" s="289" t="str">
        <f>IF(ENTRY!I59&gt;0,ENTRY!I59,"")</f>
        <v/>
      </c>
      <c r="P35" s="289"/>
      <c r="Q35" s="209" t="str">
        <f>IF(ENTRY!J59&gt;0,ENTRY!J59,"")</f>
        <v/>
      </c>
      <c r="R35" s="290" t="str">
        <f>IF(ISBLANK(ENTRY!K59),"",ENTRY!K59)</f>
        <v/>
      </c>
      <c r="S35" s="290"/>
      <c r="T35" s="192" t="str">
        <f>IF(ISBLANK(ENTRY!L59),"",ENTRY!L59)</f>
        <v/>
      </c>
      <c r="U35" s="76" t="str">
        <f>IF(ISBLANK(ENTRY!Q59),"",ENTRY!Q59)</f>
        <v/>
      </c>
      <c r="V35" s="77" t="str">
        <f>IF(ISBLANK(ENTRY!P59),"",ENTRY!P59)</f>
        <v/>
      </c>
      <c r="W35" s="291">
        <f>ENTRY!T59</f>
        <v>0</v>
      </c>
      <c r="X35" s="292"/>
    </row>
    <row r="36" spans="1:79" ht="15.45" customHeight="1" thickTop="1" thickBot="1" x14ac:dyDescent="0.3">
      <c r="A36" s="78" t="str">
        <f>IF(ISBLANK(ENTRY!A60),"",ENTRY!A60)</f>
        <v/>
      </c>
      <c r="B36" s="79" t="str">
        <f>IF(ISBLANK(ENTRY!B60),"",ENTRY!B60)</f>
        <v/>
      </c>
      <c r="C36" s="327" t="str">
        <f>IF(ISBLANK(ENTRY!C60),"",ENTRY!C60)</f>
        <v/>
      </c>
      <c r="D36" s="328"/>
      <c r="E36" s="305" t="str">
        <f>IF(ISBLANK(ENTRY!D60),"",ENTRY!D60)</f>
        <v/>
      </c>
      <c r="F36" s="305"/>
      <c r="G36" s="80" t="str">
        <f>IF(ISBLANK(ENTRY!E60),"",ENTRY!E60)</f>
        <v/>
      </c>
      <c r="H36" s="80" t="str">
        <f>IF(ISBLANK(ENTRY!F60),"",ENTRY!F60)</f>
        <v/>
      </c>
      <c r="I36" s="80" t="str">
        <f>IF(ISBLANK(ENTRY!G60),"",ENTRY!G60)</f>
        <v/>
      </c>
      <c r="J36" s="81" t="str">
        <f>IF(ISBLANK(ENTRY!H60),"",ENTRY!H60)</f>
        <v/>
      </c>
      <c r="K36" s="303" t="str">
        <f>IF(ISBLANK(ENTRY!M60),"",ENTRY!M60)</f>
        <v/>
      </c>
      <c r="L36" s="303"/>
      <c r="M36" s="82" t="str">
        <f>IF(ISBLANK(ENTRY!N60),"",ENTRY!N60)</f>
        <v/>
      </c>
      <c r="N36" s="81" t="str">
        <f>IF(ISBLANK(ENTRY!O60),"",ENTRY!O60)</f>
        <v/>
      </c>
      <c r="O36" s="301" t="str">
        <f>IF(ENTRY!I60&gt;0,ENTRY!I60,"")</f>
        <v/>
      </c>
      <c r="P36" s="301"/>
      <c r="Q36" s="83" t="str">
        <f>IF(ENTRY!J60&gt;0,ENTRY!J60,"")</f>
        <v/>
      </c>
      <c r="R36" s="310" t="str">
        <f>IF(ISBLANK(ENTRY!K60),"",ENTRY!K60)</f>
        <v/>
      </c>
      <c r="S36" s="310"/>
      <c r="T36" s="193" t="str">
        <f>IF(ISBLANK(ENTRY!L60),"",ENTRY!L60)</f>
        <v/>
      </c>
      <c r="U36" s="84" t="str">
        <f>IF(ISBLANK(ENTRY!Q60),"",ENTRY!Q60)</f>
        <v/>
      </c>
      <c r="V36" s="85" t="str">
        <f>IF(ISBLANK(ENTRY!P60),"",ENTRY!P60)</f>
        <v/>
      </c>
      <c r="W36" s="291">
        <f>ENTRY!T60</f>
        <v>0</v>
      </c>
      <c r="X36" s="292"/>
    </row>
    <row r="37" spans="1:79" ht="15.45" customHeight="1" thickTop="1" x14ac:dyDescent="0.25">
      <c r="A37" s="73" t="str">
        <f>IF(ISBLANK(ENTRY!A61),"",ENTRY!A61)</f>
        <v/>
      </c>
      <c r="B37" s="108" t="str">
        <f>IF(ISBLANK(ENTRY!B61),"",ENTRY!B61)</f>
        <v/>
      </c>
      <c r="C37" s="383" t="str">
        <f>IF(ISBLANK(ENTRY!C61),"",ENTRY!C61)</f>
        <v/>
      </c>
      <c r="D37" s="384"/>
      <c r="E37" s="293" t="str">
        <f>IF(ISBLANK(ENTRY!D61),"",ENTRY!D61)</f>
        <v/>
      </c>
      <c r="F37" s="293"/>
      <c r="G37" s="88" t="str">
        <f>IF(ISBLANK(ENTRY!E61),"",ENTRY!E61)</f>
        <v/>
      </c>
      <c r="H37" s="88" t="str">
        <f>IF(ISBLANK(ENTRY!F61),"",ENTRY!F61)</f>
        <v/>
      </c>
      <c r="I37" s="88" t="str">
        <f>IF(ISBLANK(ENTRY!G61),"",ENTRY!G61)</f>
        <v/>
      </c>
      <c r="J37" s="89" t="str">
        <f>IF(ISBLANK(ENTRY!H61),"",ENTRY!H61)</f>
        <v/>
      </c>
      <c r="K37" s="304" t="str">
        <f>IF(ISBLANK(ENTRY!M61),"",ENTRY!M61)</f>
        <v/>
      </c>
      <c r="L37" s="304"/>
      <c r="M37" s="90" t="str">
        <f>IF(ISBLANK(ENTRY!N61),"",ENTRY!N61)</f>
        <v/>
      </c>
      <c r="N37" s="89" t="str">
        <f>IF(ISBLANK(ENTRY!O61),"",ENTRY!O61)</f>
        <v/>
      </c>
      <c r="O37" s="321" t="str">
        <f>IF(ENTRY!I87&gt;0,ENTRY!I87,"")</f>
        <v/>
      </c>
      <c r="P37" s="321"/>
      <c r="Q37" s="91" t="str">
        <f>IF(ENTRY!J61&gt;0,ENTRY!J61,"")</f>
        <v/>
      </c>
      <c r="R37" s="300" t="str">
        <f>IF(ISBLANK(ENTRY!K61),"",ENTRY!K61)</f>
        <v/>
      </c>
      <c r="S37" s="300"/>
      <c r="T37" s="194" t="str">
        <f>IF(ISBLANK(ENTRY!L61),"",ENTRY!L61)</f>
        <v/>
      </c>
      <c r="U37" s="92" t="str">
        <f>IF(ISBLANK(ENTRY!Q61),"",ENTRY!Q61)</f>
        <v/>
      </c>
      <c r="V37" s="93" t="str">
        <f>IF(ISBLANK(ENTRY!P61),"",ENTRY!P61)</f>
        <v/>
      </c>
      <c r="W37" s="291">
        <f>ENTRY!T61</f>
        <v>0</v>
      </c>
      <c r="X37" s="292"/>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row>
    <row r="38" spans="1:79" s="4" customFormat="1" ht="15.45" customHeight="1" x14ac:dyDescent="0.25">
      <c r="A38" s="181"/>
      <c r="B38" s="333" t="s">
        <v>1414</v>
      </c>
      <c r="C38" s="334"/>
      <c r="D38" s="335"/>
      <c r="E38" s="333"/>
      <c r="F38" s="335"/>
      <c r="G38" s="182">
        <f>ENTRY!$E$112</f>
        <v>112.25</v>
      </c>
      <c r="H38" s="182"/>
      <c r="I38" s="182">
        <f>AVGRowsPerPlot</f>
        <v>6</v>
      </c>
      <c r="J38" s="183">
        <f>AVGRowLength</f>
        <v>1113</v>
      </c>
      <c r="K38" s="338">
        <f>ENTRY!$M$112</f>
        <v>17.437499999999996</v>
      </c>
      <c r="L38" s="339"/>
      <c r="M38" s="184">
        <f>ENTRY!$N$112</f>
        <v>60.5625</v>
      </c>
      <c r="N38" s="215">
        <f>ENTRY!O112</f>
        <v>5475</v>
      </c>
      <c r="O38" s="386" t="e">
        <f>ENTRY!$I$112</f>
        <v>#DIV/0!</v>
      </c>
      <c r="P38" s="387"/>
      <c r="Q38" s="185" t="e">
        <f>ENTRY!$J$112</f>
        <v>#DIV/0!</v>
      </c>
      <c r="R38" s="340" t="e">
        <f>ENTRY!$K$112</f>
        <v>#DIV/0!</v>
      </c>
      <c r="S38" s="341"/>
      <c r="T38" s="216" t="e">
        <f>ENTRY!$L$112</f>
        <v>#DIV/0!</v>
      </c>
      <c r="U38" s="214">
        <f>ENTRY!$Q$112</f>
        <v>246.74999999999997</v>
      </c>
      <c r="V38" s="186">
        <f>ENTRY!$P$112</f>
        <v>969.0625</v>
      </c>
      <c r="W38" s="336"/>
      <c r="X38" s="337"/>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8" customFormat="1" ht="3.75" customHeight="1" x14ac:dyDescent="0.25">
      <c r="A39" s="9"/>
      <c r="B39" s="10"/>
      <c r="C39" s="10"/>
      <c r="D39" s="10"/>
      <c r="E39" s="10"/>
      <c r="F39" s="10"/>
      <c r="G39" s="11"/>
      <c r="H39" s="11"/>
      <c r="I39" s="11"/>
      <c r="J39" s="12"/>
      <c r="K39" s="12"/>
      <c r="L39" s="12"/>
      <c r="M39" s="12"/>
      <c r="N39" s="12"/>
      <c r="O39" s="13"/>
      <c r="P39" s="13"/>
      <c r="Q39" s="13"/>
      <c r="R39" s="14"/>
      <c r="S39" s="14"/>
      <c r="T39" s="14"/>
      <c r="U39" s="15"/>
      <c r="V39" s="15"/>
      <c r="W39" s="15"/>
      <c r="X39" s="15"/>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row>
    <row r="40" spans="1:79" s="8" customFormat="1" ht="9.75" customHeight="1" x14ac:dyDescent="0.25">
      <c r="A40" s="382" t="str">
        <f>"The $/A column is gross dollars per acre of each entry, based on wet corn at $"&amp;ENTRY!P35&amp; " per bushel and using $"&amp;ENTRY!Q35&amp;" per point discount for harvest moisture over 15.0%."</f>
        <v>The $/A column is gross dollars per acre of each entry, based on wet corn at $4 per bushel and using $0.03 per point discount for harvest moisture over 15.0%.</v>
      </c>
      <c r="B40" s="382"/>
      <c r="C40" s="382"/>
      <c r="D40" s="382"/>
      <c r="E40" s="382"/>
      <c r="F40" s="382"/>
      <c r="G40" s="382"/>
      <c r="H40" s="382"/>
      <c r="I40" s="382"/>
      <c r="J40" s="382"/>
      <c r="K40" s="382"/>
      <c r="L40" s="382"/>
      <c r="M40" s="382"/>
      <c r="N40" s="382"/>
      <c r="O40" s="382"/>
      <c r="P40" s="382"/>
      <c r="Q40" s="382"/>
      <c r="R40" s="382"/>
      <c r="S40" s="382"/>
      <c r="T40" s="382"/>
      <c r="U40" s="196"/>
      <c r="V40" s="196"/>
      <c r="W40" s="196"/>
      <c r="X40" s="196"/>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106" customFormat="1" ht="29.25" customHeight="1" x14ac:dyDescent="0.25">
      <c r="A41" s="382" t="s">
        <v>3315</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2"/>
      <c r="Z41" s="2"/>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row>
    <row r="42" spans="1:79" s="106" customFormat="1" ht="20.25" customHeight="1" x14ac:dyDescent="0.25">
      <c r="A42" s="382" t="s">
        <v>3333</v>
      </c>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12" customHeight="1" x14ac:dyDescent="0.25">
      <c r="A43" s="385" t="s">
        <v>3313</v>
      </c>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row>
    <row r="44" spans="1:79" ht="18.75" customHeight="1" x14ac:dyDescent="0.25">
      <c r="A44" s="95"/>
      <c r="B44" s="95"/>
      <c r="C44" s="95"/>
      <c r="D44" s="95"/>
      <c r="E44" s="95"/>
      <c r="F44" s="95"/>
      <c r="G44" s="95"/>
      <c r="H44" s="95"/>
      <c r="I44" s="95"/>
      <c r="J44" s="95"/>
      <c r="K44" s="95"/>
      <c r="L44" s="95"/>
      <c r="M44" s="95"/>
      <c r="N44" s="95"/>
      <c r="O44" s="95"/>
      <c r="P44" s="95"/>
      <c r="Q44" s="95"/>
      <c r="R44" s="104"/>
      <c r="S44" s="104"/>
      <c r="T44" s="104"/>
      <c r="U44" s="104"/>
      <c r="V44" s="105"/>
      <c r="W44" s="325"/>
      <c r="X44" s="326"/>
    </row>
    <row r="45" spans="1:79" ht="15.45" customHeight="1" x14ac:dyDescent="0.25">
      <c r="A45" s="96" t="str">
        <f>IF(ISBLANK(ENTRY!A62),"",ENTRY!A62)</f>
        <v/>
      </c>
      <c r="B45" s="97" t="str">
        <f>IF(ISBLANK(ENTRY!B62),"",ENTRY!B62)</f>
        <v/>
      </c>
      <c r="C45" s="294" t="str">
        <f>IF(ISBLANK(ENTRY!C62),"",ENTRY!C62)</f>
        <v/>
      </c>
      <c r="D45" s="295"/>
      <c r="E45" s="323" t="str">
        <f>IF(ISBLANK(ENTRY!D62),"",ENTRY!D62)</f>
        <v/>
      </c>
      <c r="F45" s="323"/>
      <c r="G45" s="98" t="str">
        <f>IF(ISBLANK(ENTRY!E62),"",ENTRY!E62)</f>
        <v/>
      </c>
      <c r="H45" s="98" t="str">
        <f>IF(ISBLANK(ENTRY!F62),"",ENTRY!F62)</f>
        <v/>
      </c>
      <c r="I45" s="98" t="str">
        <f>IF(ISBLANK(ENTRY!G62),"",ENTRY!G62)</f>
        <v/>
      </c>
      <c r="J45" s="99" t="str">
        <f>IF(ISBLANK(ENTRY!H62),"",ENTRY!H62)</f>
        <v/>
      </c>
      <c r="K45" s="324" t="str">
        <f>IF(ISBLANK(ENTRY!M62),"",ENTRY!M62)</f>
        <v/>
      </c>
      <c r="L45" s="324"/>
      <c r="M45" s="100" t="str">
        <f>IF(ISBLANK(ENTRY!N62),"",ENTRY!N62)</f>
        <v/>
      </c>
      <c r="N45" s="99" t="str">
        <f>IF(ISBLANK(ENTRY!O62),"",ENTRY!O62)</f>
        <v/>
      </c>
      <c r="O45" s="309" t="str">
        <f>IF(ENTRY!I88&gt;0,ENTRY!I88,"")</f>
        <v/>
      </c>
      <c r="P45" s="309"/>
      <c r="Q45" s="101" t="str">
        <f>IF(ENTRY!J62&gt;0,ENTRY!J62,"")</f>
        <v/>
      </c>
      <c r="R45" s="306" t="str">
        <f>IF(ISBLANK(ENTRY!K62),"",ENTRY!K62)</f>
        <v/>
      </c>
      <c r="S45" s="306"/>
      <c r="T45" s="191" t="str">
        <f>IF(ISBLANK(ENTRY!L62),"",ENTRY!L62)</f>
        <v/>
      </c>
      <c r="U45" s="102" t="str">
        <f>IF(ISBLANK(ENTRY!Q62),"",ENTRY!Q62)</f>
        <v/>
      </c>
      <c r="V45" s="103" t="str">
        <f>IF(ISBLANK(ENTRY!P62),"",ENTRY!P62)</f>
        <v/>
      </c>
      <c r="W45" s="307" t="str">
        <f>IF(ISBLANK(ENTRY!T62),"",ENTRY!T62)</f>
        <v/>
      </c>
      <c r="X45" s="308"/>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row>
    <row r="46" spans="1:79" s="7" customFormat="1" ht="15.45" customHeight="1" x14ac:dyDescent="0.25">
      <c r="A46" s="86" t="str">
        <f>IF(ISBLANK(ENTRY!A63),"",ENTRY!A63)</f>
        <v/>
      </c>
      <c r="B46" s="87" t="str">
        <f>IF(ISBLANK(ENTRY!B63),"",ENTRY!B63)</f>
        <v/>
      </c>
      <c r="C46" s="293" t="str">
        <f>IF(ISBLANK(ENTRY!C63),"",ENTRY!C63)</f>
        <v/>
      </c>
      <c r="D46" s="293"/>
      <c r="E46" s="293" t="str">
        <f>IF(ISBLANK(ENTRY!D63),"",ENTRY!D63)</f>
        <v/>
      </c>
      <c r="F46" s="293"/>
      <c r="G46" s="88" t="str">
        <f>IF(ISBLANK(ENTRY!E63),"",ENTRY!E63)</f>
        <v/>
      </c>
      <c r="H46" s="88" t="str">
        <f>IF(ISBLANK(ENTRY!F63),"",ENTRY!F63)</f>
        <v/>
      </c>
      <c r="I46" s="88" t="str">
        <f>IF(ISBLANK(ENTRY!G63),"",ENTRY!G63)</f>
        <v/>
      </c>
      <c r="J46" s="89" t="str">
        <f>IF(ISBLANK(ENTRY!H63),"",ENTRY!H63)</f>
        <v/>
      </c>
      <c r="K46" s="304" t="str">
        <f>IF(ISBLANK(ENTRY!M63),"",ENTRY!M63)</f>
        <v/>
      </c>
      <c r="L46" s="304"/>
      <c r="M46" s="90" t="str">
        <f>IF(ISBLANK(ENTRY!N63),"",ENTRY!N63)</f>
        <v/>
      </c>
      <c r="N46" s="89" t="str">
        <f>IF(ISBLANK(ENTRY!O63),"",ENTRY!O63)</f>
        <v/>
      </c>
      <c r="O46" s="321" t="str">
        <f>IF(ENTRY!I89&gt;0,ENTRY!I89,"")</f>
        <v/>
      </c>
      <c r="P46" s="321"/>
      <c r="Q46" s="91" t="str">
        <f>IF(ENTRY!J63&gt;0,ENTRY!J63,"")</f>
        <v/>
      </c>
      <c r="R46" s="300" t="str">
        <f>IF(ISBLANK(ENTRY!K63),"",ENTRY!K63)</f>
        <v/>
      </c>
      <c r="S46" s="300"/>
      <c r="T46" s="194" t="str">
        <f>IF(ISBLANK(ENTRY!L63),"",ENTRY!L63)</f>
        <v/>
      </c>
      <c r="U46" s="92" t="str">
        <f>IF(ISBLANK(ENTRY!Q63),"",ENTRY!Q63)</f>
        <v/>
      </c>
      <c r="V46" s="93" t="str">
        <f>IF(ISBLANK(ENTRY!P63),"",ENTRY!P63)</f>
        <v/>
      </c>
      <c r="W46" s="296" t="str">
        <f>IF(ISBLANK(ENTRY!T63),"",ENTRY!T63)</f>
        <v/>
      </c>
      <c r="X46" s="297"/>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15.45" customHeight="1" x14ac:dyDescent="0.25">
      <c r="A47" s="78" t="str">
        <f>IF(ISBLANK(ENTRY!A64),"",ENTRY!A64)</f>
        <v/>
      </c>
      <c r="B47" s="79" t="str">
        <f>IF(ISBLANK(ENTRY!B64),"",ENTRY!B64)</f>
        <v/>
      </c>
      <c r="C47" s="294" t="str">
        <f>IF(ISBLANK(ENTRY!C64),"",ENTRY!C64)</f>
        <v/>
      </c>
      <c r="D47" s="295"/>
      <c r="E47" s="305" t="str">
        <f>IF(ISBLANK(ENTRY!D64),"",ENTRY!D64)</f>
        <v/>
      </c>
      <c r="F47" s="305"/>
      <c r="G47" s="80" t="str">
        <f>IF(ISBLANK(ENTRY!E64),"",ENTRY!E64)</f>
        <v/>
      </c>
      <c r="H47" s="80" t="str">
        <f>IF(ISBLANK(ENTRY!F64),"",ENTRY!F64)</f>
        <v/>
      </c>
      <c r="I47" s="80" t="str">
        <f>IF(ISBLANK(ENTRY!G64),"",ENTRY!G64)</f>
        <v/>
      </c>
      <c r="J47" s="81" t="str">
        <f>IF(ISBLANK(ENTRY!H64),"",ENTRY!H64)</f>
        <v/>
      </c>
      <c r="K47" s="303" t="str">
        <f>IF(ISBLANK(ENTRY!M64),"",ENTRY!M64)</f>
        <v/>
      </c>
      <c r="L47" s="303"/>
      <c r="M47" s="82" t="str">
        <f>IF(ISBLANK(ENTRY!N64),"",ENTRY!N64)</f>
        <v/>
      </c>
      <c r="N47" s="81" t="str">
        <f>IF(ISBLANK(ENTRY!O64),"",ENTRY!O64)</f>
        <v/>
      </c>
      <c r="O47" s="301" t="str">
        <f>IF(ENTRY!I90&gt;0,ENTRY!I90,"")</f>
        <v/>
      </c>
      <c r="P47" s="301"/>
      <c r="Q47" s="83" t="str">
        <f>IF(ENTRY!J64&gt;0,ENTRY!J64,"")</f>
        <v/>
      </c>
      <c r="R47" s="310" t="str">
        <f>IF(ISBLANK(ENTRY!K64),"",ENTRY!K64)</f>
        <v/>
      </c>
      <c r="S47" s="310"/>
      <c r="T47" s="193" t="str">
        <f>IF(ISBLANK(ENTRY!L64),"",ENTRY!L64)</f>
        <v/>
      </c>
      <c r="U47" s="84" t="str">
        <f>IF(ISBLANK(ENTRY!Q64),"",ENTRY!Q64)</f>
        <v/>
      </c>
      <c r="V47" s="85" t="str">
        <f>IF(ISBLANK(ENTRY!P64),"",ENTRY!P64)</f>
        <v/>
      </c>
      <c r="W47" s="298" t="str">
        <f>IF(ISBLANK(ENTRY!T64),"",ENTRY!T64)</f>
        <v/>
      </c>
      <c r="X47" s="299"/>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s="7" customFormat="1" ht="15.45" customHeight="1" x14ac:dyDescent="0.25">
      <c r="A48" s="86" t="str">
        <f>IF(ISBLANK(ENTRY!A65),"",ENTRY!A65)</f>
        <v/>
      </c>
      <c r="B48" s="87" t="str">
        <f>IF(ISBLANK(ENTRY!B65),"",ENTRY!B65)</f>
        <v/>
      </c>
      <c r="C48" s="293" t="str">
        <f>IF(ISBLANK(ENTRY!C65),"",ENTRY!C65)</f>
        <v/>
      </c>
      <c r="D48" s="293"/>
      <c r="E48" s="293" t="str">
        <f>IF(ISBLANK(ENTRY!D65),"",ENTRY!D65)</f>
        <v/>
      </c>
      <c r="F48" s="293"/>
      <c r="G48" s="88" t="str">
        <f>IF(ISBLANK(ENTRY!E65),"",ENTRY!E65)</f>
        <v/>
      </c>
      <c r="H48" s="88" t="str">
        <f>IF(ISBLANK(ENTRY!F65),"",ENTRY!F65)</f>
        <v/>
      </c>
      <c r="I48" s="88" t="str">
        <f>IF(ISBLANK(ENTRY!G65),"",ENTRY!G65)</f>
        <v/>
      </c>
      <c r="J48" s="89" t="str">
        <f>IF(ISBLANK(ENTRY!H65),"",ENTRY!H65)</f>
        <v/>
      </c>
      <c r="K48" s="304" t="str">
        <f>IF(ISBLANK(ENTRY!M65),"",ENTRY!M65)</f>
        <v/>
      </c>
      <c r="L48" s="304"/>
      <c r="M48" s="90" t="str">
        <f>IF(ISBLANK(ENTRY!N65),"",ENTRY!N65)</f>
        <v/>
      </c>
      <c r="N48" s="89" t="str">
        <f>IF(ISBLANK(ENTRY!O65),"",ENTRY!O65)</f>
        <v/>
      </c>
      <c r="O48" s="321" t="str">
        <f>IF(ENTRY!I91&gt;0,ENTRY!I91,"")</f>
        <v/>
      </c>
      <c r="P48" s="321"/>
      <c r="Q48" s="91" t="str">
        <f>IF(ENTRY!J65&gt;0,ENTRY!J65,"")</f>
        <v/>
      </c>
      <c r="R48" s="300" t="str">
        <f>IF(ISBLANK(ENTRY!K65),"",ENTRY!K65)</f>
        <v/>
      </c>
      <c r="S48" s="300"/>
      <c r="T48" s="194" t="str">
        <f>IF(ISBLANK(ENTRY!L65),"",ENTRY!L65)</f>
        <v/>
      </c>
      <c r="U48" s="92" t="str">
        <f>IF(ISBLANK(ENTRY!Q65),"",ENTRY!Q65)</f>
        <v/>
      </c>
      <c r="V48" s="93" t="str">
        <f>IF(ISBLANK(ENTRY!P65),"",ENTRY!P65)</f>
        <v/>
      </c>
      <c r="W48" s="296" t="str">
        <f>IF(ISBLANK(ENTRY!T65),"",ENTRY!T65)</f>
        <v/>
      </c>
      <c r="X48" s="297"/>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15.45" customHeight="1" x14ac:dyDescent="0.25">
      <c r="A49" s="78" t="str">
        <f>IF(ISBLANK(ENTRY!A66),"",ENTRY!A66)</f>
        <v/>
      </c>
      <c r="B49" s="79" t="str">
        <f>IF(ISBLANK(ENTRY!B66),"",ENTRY!B66)</f>
        <v/>
      </c>
      <c r="C49" s="294" t="str">
        <f>IF(ISBLANK(ENTRY!C66),"",ENTRY!C66)</f>
        <v/>
      </c>
      <c r="D49" s="295"/>
      <c r="E49" s="305" t="str">
        <f>IF(ISBLANK(ENTRY!D66),"",ENTRY!D66)</f>
        <v/>
      </c>
      <c r="F49" s="305"/>
      <c r="G49" s="80" t="str">
        <f>IF(ISBLANK(ENTRY!E66),"",ENTRY!E66)</f>
        <v/>
      </c>
      <c r="H49" s="80"/>
      <c r="I49" s="80" t="str">
        <f>IF(ISBLANK(ENTRY!G66),"",ENTRY!G66)</f>
        <v/>
      </c>
      <c r="J49" s="81" t="str">
        <f>IF(ISBLANK(ENTRY!H66),"",ENTRY!H66)</f>
        <v/>
      </c>
      <c r="K49" s="303" t="str">
        <f>IF(ISBLANK(ENTRY!M66),"",ENTRY!M66)</f>
        <v/>
      </c>
      <c r="L49" s="303"/>
      <c r="M49" s="82" t="str">
        <f>IF(ISBLANK(ENTRY!N66),"",ENTRY!N66)</f>
        <v/>
      </c>
      <c r="N49" s="81" t="str">
        <f>IF(ISBLANK(ENTRY!O66),"",ENTRY!O66)</f>
        <v/>
      </c>
      <c r="O49" s="301" t="str">
        <f>IF(ENTRY!I92&gt;0,ENTRY!I92,"")</f>
        <v/>
      </c>
      <c r="P49" s="301"/>
      <c r="Q49" s="83" t="str">
        <f>IF(ENTRY!J66&gt;0,ENTRY!J66,"")</f>
        <v/>
      </c>
      <c r="R49" s="310" t="str">
        <f>IF(ISBLANK(ENTRY!K66),"",ENTRY!K66)</f>
        <v/>
      </c>
      <c r="S49" s="310"/>
      <c r="T49" s="193" t="str">
        <f>IF(ISBLANK(ENTRY!L66),"",ENTRY!L66)</f>
        <v/>
      </c>
      <c r="U49" s="84" t="str">
        <f>IF(ISBLANK(ENTRY!Q66),"",ENTRY!Q66)</f>
        <v/>
      </c>
      <c r="V49" s="85" t="str">
        <f>IF(ISBLANK(ENTRY!P66),"",ENTRY!P66)</f>
        <v/>
      </c>
      <c r="W49" s="298" t="str">
        <f>IF(ISBLANK(ENTRY!T66),"",ENTRY!T66)</f>
        <v/>
      </c>
      <c r="X49" s="299"/>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s="7" customFormat="1" ht="15.45" customHeight="1" x14ac:dyDescent="0.25">
      <c r="A50" s="86" t="str">
        <f>IF(ISBLANK(ENTRY!A67),"",ENTRY!A67)</f>
        <v/>
      </c>
      <c r="B50" s="87" t="str">
        <f>IF(ISBLANK(ENTRY!B67),"",ENTRY!B67)</f>
        <v/>
      </c>
      <c r="C50" s="293" t="str">
        <f>IF(ISBLANK(ENTRY!C67),"",ENTRY!C67)</f>
        <v/>
      </c>
      <c r="D50" s="293"/>
      <c r="E50" s="293" t="str">
        <f>IF(ISBLANK(ENTRY!D67),"",ENTRY!D67)</f>
        <v/>
      </c>
      <c r="F50" s="293"/>
      <c r="G50" s="88" t="str">
        <f>IF(ISBLANK(ENTRY!E67),"",ENTRY!E67)</f>
        <v/>
      </c>
      <c r="H50" s="88" t="str">
        <f>IF(ISBLANK(ENTRY!F67),"",ENTRY!F67)</f>
        <v/>
      </c>
      <c r="I50" s="88" t="str">
        <f>IF(ISBLANK(ENTRY!G67),"",ENTRY!G67)</f>
        <v/>
      </c>
      <c r="J50" s="89" t="str">
        <f>IF(ISBLANK(ENTRY!H67),"",ENTRY!H67)</f>
        <v/>
      </c>
      <c r="K50" s="304" t="str">
        <f>IF(ISBLANK(ENTRY!M67),"",ENTRY!M67)</f>
        <v/>
      </c>
      <c r="L50" s="304"/>
      <c r="M50" s="90" t="str">
        <f>IF(ISBLANK(ENTRY!N67),"",ENTRY!N67)</f>
        <v/>
      </c>
      <c r="N50" s="89" t="str">
        <f>IF(ISBLANK(ENTRY!O67),"",ENTRY!O67)</f>
        <v/>
      </c>
      <c r="O50" s="321" t="str">
        <f>IF(ENTRY!I93&gt;0,ENTRY!I93,"")</f>
        <v/>
      </c>
      <c r="P50" s="321"/>
      <c r="Q50" s="91" t="str">
        <f>IF(ENTRY!J67&gt;0,ENTRY!J67,"")</f>
        <v/>
      </c>
      <c r="R50" s="300" t="str">
        <f>IF(ISBLANK(ENTRY!K67),"",ENTRY!K67)</f>
        <v/>
      </c>
      <c r="S50" s="300"/>
      <c r="T50" s="194" t="str">
        <f>IF(ISBLANK(ENTRY!L67),"",ENTRY!L67)</f>
        <v/>
      </c>
      <c r="U50" s="92" t="str">
        <f>IF(ISBLANK(ENTRY!Q67),"",ENTRY!Q67)</f>
        <v/>
      </c>
      <c r="V50" s="93" t="str">
        <f>IF(ISBLANK(ENTRY!P67),"",ENTRY!P67)</f>
        <v/>
      </c>
      <c r="W50" s="296" t="str">
        <f>IF(ISBLANK(ENTRY!T67),"",ENTRY!T67)</f>
        <v/>
      </c>
      <c r="X50" s="297"/>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15.45" customHeight="1" x14ac:dyDescent="0.25">
      <c r="A51" s="78" t="str">
        <f>IF(ISBLANK(ENTRY!A68),"",ENTRY!A68)</f>
        <v/>
      </c>
      <c r="B51" s="79" t="str">
        <f>IF(ISBLANK(ENTRY!B68),"",ENTRY!B68)</f>
        <v/>
      </c>
      <c r="C51" s="294" t="str">
        <f>IF(ISBLANK(ENTRY!C68),"",ENTRY!C68)</f>
        <v/>
      </c>
      <c r="D51" s="295"/>
      <c r="E51" s="305" t="str">
        <f>IF(ISBLANK(ENTRY!D68),"",ENTRY!D68)</f>
        <v/>
      </c>
      <c r="F51" s="305"/>
      <c r="G51" s="80" t="str">
        <f>IF(ISBLANK(ENTRY!E68),"",ENTRY!E68)</f>
        <v/>
      </c>
      <c r="H51" s="80" t="str">
        <f>IF(ISBLANK(ENTRY!F68),"",ENTRY!F68)</f>
        <v/>
      </c>
      <c r="I51" s="80" t="str">
        <f>IF(ISBLANK(ENTRY!G68),"",ENTRY!G68)</f>
        <v/>
      </c>
      <c r="J51" s="81" t="str">
        <f>IF(ISBLANK(ENTRY!H68),"",ENTRY!H68)</f>
        <v/>
      </c>
      <c r="K51" s="303" t="str">
        <f>IF(ISBLANK(ENTRY!M68),"",ENTRY!M68)</f>
        <v/>
      </c>
      <c r="L51" s="303"/>
      <c r="M51" s="82" t="str">
        <f>IF(ISBLANK(ENTRY!N68),"",ENTRY!N68)</f>
        <v/>
      </c>
      <c r="N51" s="81" t="str">
        <f>IF(ISBLANK(ENTRY!O68),"",ENTRY!O68)</f>
        <v/>
      </c>
      <c r="O51" s="301" t="str">
        <f>IF(ENTRY!I94&gt;0,ENTRY!I94,"")</f>
        <v/>
      </c>
      <c r="P51" s="301"/>
      <c r="Q51" s="83" t="str">
        <f>IF(ENTRY!J68&gt;0,ENTRY!J68,"")</f>
        <v/>
      </c>
      <c r="R51" s="310" t="str">
        <f>IF(ISBLANK(ENTRY!K68),"",ENTRY!K68)</f>
        <v/>
      </c>
      <c r="S51" s="310"/>
      <c r="T51" s="193" t="str">
        <f>IF(ISBLANK(ENTRY!L68),"",ENTRY!L68)</f>
        <v/>
      </c>
      <c r="U51" s="84" t="str">
        <f>IF(ISBLANK(ENTRY!Q68),"",ENTRY!Q68)</f>
        <v/>
      </c>
      <c r="V51" s="85" t="str">
        <f>IF(ISBLANK(ENTRY!P68),"",ENTRY!P68)</f>
        <v/>
      </c>
      <c r="W51" s="298" t="str">
        <f>IF(ISBLANK(ENTRY!T68),"",ENTRY!T68)</f>
        <v/>
      </c>
      <c r="X51" s="299"/>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s="7" customFormat="1" ht="15.45" customHeight="1" x14ac:dyDescent="0.25">
      <c r="A52" s="86" t="str">
        <f>IF(ISBLANK(ENTRY!A69),"",ENTRY!A69)</f>
        <v/>
      </c>
      <c r="B52" s="87" t="str">
        <f>IF(ISBLANK(ENTRY!B69),"",ENTRY!B69)</f>
        <v/>
      </c>
      <c r="C52" s="293" t="str">
        <f>IF(ISBLANK(ENTRY!C69),"",ENTRY!C69)</f>
        <v/>
      </c>
      <c r="D52" s="293"/>
      <c r="E52" s="293" t="str">
        <f>IF(ISBLANK(ENTRY!D69),"",ENTRY!D69)</f>
        <v/>
      </c>
      <c r="F52" s="293"/>
      <c r="G52" s="88" t="str">
        <f>IF(ISBLANK(ENTRY!E69),"",ENTRY!E69)</f>
        <v/>
      </c>
      <c r="H52" s="88" t="str">
        <f>IF(ISBLANK(ENTRY!F69),"",ENTRY!F69)</f>
        <v/>
      </c>
      <c r="I52" s="88" t="str">
        <f>IF(ISBLANK(ENTRY!G69),"",ENTRY!G69)</f>
        <v/>
      </c>
      <c r="J52" s="89" t="str">
        <f>IF(ISBLANK(ENTRY!H69),"",ENTRY!H69)</f>
        <v/>
      </c>
      <c r="K52" s="304" t="str">
        <f>IF(ISBLANK(ENTRY!M69),"",ENTRY!M69)</f>
        <v/>
      </c>
      <c r="L52" s="304"/>
      <c r="M52" s="90" t="str">
        <f>IF(ISBLANK(ENTRY!N69),"",ENTRY!N69)</f>
        <v/>
      </c>
      <c r="N52" s="89" t="str">
        <f>IF(ISBLANK(ENTRY!O69),"",ENTRY!O69)</f>
        <v/>
      </c>
      <c r="O52" s="321" t="str">
        <f>IF(ENTRY!I95&gt;0,ENTRY!I95,"")</f>
        <v/>
      </c>
      <c r="P52" s="321"/>
      <c r="Q52" s="91" t="str">
        <f>IF(ENTRY!J69&gt;0,ENTRY!J69,"")</f>
        <v/>
      </c>
      <c r="R52" s="300" t="str">
        <f>IF(ISBLANK(ENTRY!K69),"",ENTRY!K69)</f>
        <v/>
      </c>
      <c r="S52" s="300"/>
      <c r="T52" s="194" t="str">
        <f>IF(ISBLANK(ENTRY!L69),"",ENTRY!L69)</f>
        <v/>
      </c>
      <c r="U52" s="92" t="str">
        <f>IF(ISBLANK(ENTRY!Q69),"",ENTRY!Q69)</f>
        <v/>
      </c>
      <c r="V52" s="93" t="str">
        <f>IF(ISBLANK(ENTRY!P69),"",ENTRY!P69)</f>
        <v/>
      </c>
      <c r="W52" s="296" t="str">
        <f>IF(ISBLANK(ENTRY!T69),"",ENTRY!T69)</f>
        <v/>
      </c>
      <c r="X52" s="297"/>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15.45" customHeight="1" x14ac:dyDescent="0.25">
      <c r="A53" s="78" t="str">
        <f>IF(ISBLANK(ENTRY!A70),"",ENTRY!A70)</f>
        <v/>
      </c>
      <c r="B53" s="79" t="str">
        <f>IF(ISBLANK(ENTRY!B70),"",ENTRY!B70)</f>
        <v/>
      </c>
      <c r="C53" s="294" t="str">
        <f>IF(ISBLANK(ENTRY!C70),"",ENTRY!C70)</f>
        <v/>
      </c>
      <c r="D53" s="295"/>
      <c r="E53" s="298" t="str">
        <f>IF(ISBLANK(ENTRY!D70),"",ENTRY!D70)</f>
        <v/>
      </c>
      <c r="F53" s="302"/>
      <c r="G53" s="80" t="str">
        <f>IF(ISBLANK(ENTRY!E70),"",ENTRY!E70)</f>
        <v/>
      </c>
      <c r="H53" s="80" t="str">
        <f>IF(ISBLANK(ENTRY!F70),"",ENTRY!F70)</f>
        <v/>
      </c>
      <c r="I53" s="80" t="str">
        <f>IF(ISBLANK(ENTRY!G70),"",ENTRY!G70)</f>
        <v/>
      </c>
      <c r="J53" s="81" t="str">
        <f>IF(ISBLANK(ENTRY!H70),"",ENTRY!H70)</f>
        <v/>
      </c>
      <c r="K53" s="303" t="str">
        <f>IF(ISBLANK(ENTRY!M70),"",ENTRY!M70)</f>
        <v/>
      </c>
      <c r="L53" s="303"/>
      <c r="M53" s="82" t="str">
        <f>IF(ISBLANK(ENTRY!N70),"",ENTRY!N70)</f>
        <v/>
      </c>
      <c r="N53" s="81" t="str">
        <f>IF(ISBLANK(ENTRY!O70),"",ENTRY!O70)</f>
        <v/>
      </c>
      <c r="O53" s="301" t="str">
        <f>IF(ENTRY!I96&gt;0,ENTRY!I96,"")</f>
        <v/>
      </c>
      <c r="P53" s="301"/>
      <c r="Q53" s="83" t="str">
        <f>IF(ENTRY!J70&gt;0,ENTRY!J70,"")</f>
        <v/>
      </c>
      <c r="R53" s="310" t="str">
        <f>IF(ISBLANK(ENTRY!K70),"",ENTRY!K70)</f>
        <v/>
      </c>
      <c r="S53" s="310"/>
      <c r="T53" s="193" t="str">
        <f>IF(ISBLANK(ENTRY!L70),"",ENTRY!L70)</f>
        <v/>
      </c>
      <c r="U53" s="84" t="str">
        <f>IF(ISBLANK(ENTRY!Q70),"",ENTRY!Q70)</f>
        <v/>
      </c>
      <c r="V53" s="85" t="str">
        <f>IF(ISBLANK(ENTRY!P70),"",ENTRY!P70)</f>
        <v/>
      </c>
      <c r="W53" s="298" t="str">
        <f>IF(ISBLANK(ENTRY!T70),"",ENTRY!T70)</f>
        <v/>
      </c>
      <c r="X53" s="299"/>
    </row>
    <row r="54" spans="1:79" s="7" customFormat="1" ht="15.45" customHeight="1" x14ac:dyDescent="0.25">
      <c r="A54" s="86" t="str">
        <f>IF(ISBLANK(ENTRY!A71),"",ENTRY!A71)</f>
        <v/>
      </c>
      <c r="B54" s="87" t="str">
        <f>IF(ISBLANK(ENTRY!B71),"",ENTRY!B71)</f>
        <v/>
      </c>
      <c r="C54" s="293" t="str">
        <f>IF(ISBLANK(ENTRY!C71),"",ENTRY!C71)</f>
        <v/>
      </c>
      <c r="D54" s="293"/>
      <c r="E54" s="293" t="str">
        <f>IF(ISBLANK(ENTRY!D71),"",ENTRY!D71)</f>
        <v/>
      </c>
      <c r="F54" s="293"/>
      <c r="G54" s="88" t="str">
        <f>IF(ISBLANK(ENTRY!E71),"",ENTRY!E71)</f>
        <v/>
      </c>
      <c r="H54" s="88" t="str">
        <f>IF(ISBLANK(ENTRY!F71),"",ENTRY!F71)</f>
        <v/>
      </c>
      <c r="I54" s="88" t="str">
        <f>IF(ISBLANK(ENTRY!G71),"",ENTRY!G71)</f>
        <v/>
      </c>
      <c r="J54" s="89" t="str">
        <f>IF(ISBLANK(ENTRY!H71),"",ENTRY!H71)</f>
        <v/>
      </c>
      <c r="K54" s="304" t="str">
        <f>IF(ISBLANK(ENTRY!M71),"",ENTRY!M71)</f>
        <v/>
      </c>
      <c r="L54" s="304"/>
      <c r="M54" s="90" t="str">
        <f>IF(ISBLANK(ENTRY!N71),"",ENTRY!N71)</f>
        <v/>
      </c>
      <c r="N54" s="89" t="str">
        <f>IF(ISBLANK(ENTRY!O71),"",ENTRY!O71)</f>
        <v/>
      </c>
      <c r="O54" s="321" t="str">
        <f>IF(ENTRY!I97&gt;0,ENTRY!I97,"")</f>
        <v/>
      </c>
      <c r="P54" s="321"/>
      <c r="Q54" s="91" t="str">
        <f>IF(ENTRY!J71&gt;0,ENTRY!J71,"")</f>
        <v/>
      </c>
      <c r="R54" s="300" t="str">
        <f>IF(ISBLANK(ENTRY!K71),"",ENTRY!K71)</f>
        <v/>
      </c>
      <c r="S54" s="300"/>
      <c r="T54" s="194" t="str">
        <f>IF(ISBLANK(ENTRY!L71),"",ENTRY!L71)</f>
        <v/>
      </c>
      <c r="U54" s="92" t="str">
        <f>IF(ISBLANK(ENTRY!Q71),"",ENTRY!Q71)</f>
        <v/>
      </c>
      <c r="V54" s="93" t="str">
        <f>IF(ISBLANK(ENTRY!P71),"",ENTRY!P71)</f>
        <v/>
      </c>
      <c r="W54" s="296" t="str">
        <f>IF(ISBLANK(ENTRY!T71),"",ENTRY!T71)</f>
        <v/>
      </c>
      <c r="X54" s="297"/>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15.45" customHeight="1" x14ac:dyDescent="0.25">
      <c r="A55" s="78" t="str">
        <f>IF(ISBLANK(ENTRY!A72),"",ENTRY!A72)</f>
        <v/>
      </c>
      <c r="B55" s="79" t="str">
        <f>IF(ISBLANK(ENTRY!B72),"",ENTRY!B72)</f>
        <v/>
      </c>
      <c r="C55" s="294" t="str">
        <f>IF(ISBLANK(ENTRY!C72),"",ENTRY!C72)</f>
        <v/>
      </c>
      <c r="D55" s="295"/>
      <c r="E55" s="305" t="str">
        <f>IF(ISBLANK(ENTRY!D72),"",ENTRY!D72)</f>
        <v/>
      </c>
      <c r="F55" s="305"/>
      <c r="G55" s="80" t="str">
        <f>IF(ISBLANK(ENTRY!E72),"",ENTRY!E72)</f>
        <v/>
      </c>
      <c r="H55" s="80" t="str">
        <f>IF(ISBLANK(ENTRY!F72),"",ENTRY!F72)</f>
        <v/>
      </c>
      <c r="I55" s="80" t="str">
        <f>IF(ISBLANK(ENTRY!G72),"",ENTRY!G72)</f>
        <v/>
      </c>
      <c r="J55" s="81" t="str">
        <f>IF(ISBLANK(ENTRY!H72),"",ENTRY!H72)</f>
        <v/>
      </c>
      <c r="K55" s="303" t="str">
        <f>IF(ISBLANK(ENTRY!M72),"",ENTRY!M72)</f>
        <v/>
      </c>
      <c r="L55" s="303"/>
      <c r="M55" s="82" t="str">
        <f>IF(ISBLANK(ENTRY!N72),"",ENTRY!N72)</f>
        <v/>
      </c>
      <c r="N55" s="81" t="str">
        <f>IF(ISBLANK(ENTRY!O72),"",ENTRY!O72)</f>
        <v/>
      </c>
      <c r="O55" s="301" t="str">
        <f>IF(ENTRY!I98&gt;0,ENTRY!I98,"")</f>
        <v/>
      </c>
      <c r="P55" s="301"/>
      <c r="Q55" s="83" t="str">
        <f>IF(ENTRY!J72&gt;0,ENTRY!J72,"")</f>
        <v/>
      </c>
      <c r="R55" s="310" t="str">
        <f>IF(ISBLANK(ENTRY!K72),"",ENTRY!K72)</f>
        <v/>
      </c>
      <c r="S55" s="310"/>
      <c r="T55" s="193" t="str">
        <f>IF(ISBLANK(ENTRY!L72),"",ENTRY!L72)</f>
        <v/>
      </c>
      <c r="U55" s="84" t="str">
        <f>IF(ISBLANK(ENTRY!Q72),"",ENTRY!Q72)</f>
        <v/>
      </c>
      <c r="V55" s="85" t="str">
        <f>IF(ISBLANK(ENTRY!P72),"",ENTRY!P72)</f>
        <v/>
      </c>
      <c r="W55" s="298" t="str">
        <f>IF(ISBLANK(ENTRY!T72),"",ENTRY!T72)</f>
        <v/>
      </c>
      <c r="X55" s="299"/>
    </row>
    <row r="56" spans="1:79" s="7" customFormat="1" ht="15.45" customHeight="1" x14ac:dyDescent="0.25">
      <c r="A56" s="86" t="str">
        <f>IF(ISBLANK(ENTRY!A73),"",ENTRY!A73)</f>
        <v/>
      </c>
      <c r="B56" s="87" t="str">
        <f>IF(ISBLANK(ENTRY!B73),"",ENTRY!B73)</f>
        <v/>
      </c>
      <c r="C56" s="293" t="str">
        <f>IF(ISBLANK(ENTRY!C73),"",ENTRY!C73)</f>
        <v/>
      </c>
      <c r="D56" s="293"/>
      <c r="E56" s="293" t="str">
        <f>IF(ISBLANK(ENTRY!D73),"",ENTRY!D73)</f>
        <v/>
      </c>
      <c r="F56" s="293"/>
      <c r="G56" s="88" t="str">
        <f>IF(ISBLANK(ENTRY!E73),"",ENTRY!E73)</f>
        <v/>
      </c>
      <c r="H56" s="88" t="str">
        <f>IF(ISBLANK(ENTRY!F73),"",ENTRY!F73)</f>
        <v/>
      </c>
      <c r="I56" s="88" t="str">
        <f>IF(ISBLANK(ENTRY!G73),"",ENTRY!G73)</f>
        <v/>
      </c>
      <c r="J56" s="89" t="str">
        <f>IF(ISBLANK(ENTRY!H73),"",ENTRY!H73)</f>
        <v/>
      </c>
      <c r="K56" s="304" t="str">
        <f>IF(ISBLANK(ENTRY!M73),"",ENTRY!M73)</f>
        <v/>
      </c>
      <c r="L56" s="304"/>
      <c r="M56" s="90" t="str">
        <f>IF(ISBLANK(ENTRY!N73),"",ENTRY!N73)</f>
        <v/>
      </c>
      <c r="N56" s="89" t="str">
        <f>IF(ISBLANK(ENTRY!O73),"",ENTRY!O73)</f>
        <v/>
      </c>
      <c r="O56" s="321" t="str">
        <f>IF(ENTRY!I99&gt;0,ENTRY!I99,"")</f>
        <v/>
      </c>
      <c r="P56" s="321"/>
      <c r="Q56" s="91" t="str">
        <f>IF(ENTRY!J73&gt;0,ENTRY!J73,"")</f>
        <v/>
      </c>
      <c r="R56" s="300" t="str">
        <f>IF(ISBLANK(ENTRY!K73),"",ENTRY!K73)</f>
        <v/>
      </c>
      <c r="S56" s="300"/>
      <c r="T56" s="194" t="str">
        <f>IF(ISBLANK(ENTRY!L73),"",ENTRY!L73)</f>
        <v/>
      </c>
      <c r="U56" s="92" t="str">
        <f>IF(ISBLANK(ENTRY!Q73),"",ENTRY!Q73)</f>
        <v/>
      </c>
      <c r="V56" s="93" t="str">
        <f>IF(ISBLANK(ENTRY!P73),"",ENTRY!P73)</f>
        <v/>
      </c>
      <c r="W56" s="296" t="str">
        <f>IF(ISBLANK(ENTRY!T73),"",ENTRY!T73)</f>
        <v/>
      </c>
      <c r="X56" s="297"/>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15.45" customHeight="1" x14ac:dyDescent="0.25">
      <c r="A57" s="78" t="str">
        <f>IF(ISBLANK(ENTRY!A74),"",ENTRY!A74)</f>
        <v/>
      </c>
      <c r="B57" s="79" t="str">
        <f>IF(ISBLANK(ENTRY!B74),"",ENTRY!B74)</f>
        <v/>
      </c>
      <c r="C57" s="294" t="str">
        <f>IF(ISBLANK(ENTRY!C74),"",ENTRY!C74)</f>
        <v/>
      </c>
      <c r="D57" s="295"/>
      <c r="E57" s="305" t="str">
        <f>IF(ISBLANK(ENTRY!D74),"",ENTRY!D74)</f>
        <v/>
      </c>
      <c r="F57" s="305"/>
      <c r="G57" s="80" t="str">
        <f>IF(ISBLANK(ENTRY!E74),"",ENTRY!E74)</f>
        <v/>
      </c>
      <c r="H57" s="80" t="str">
        <f>IF(ISBLANK(ENTRY!F74),"",ENTRY!F74)</f>
        <v/>
      </c>
      <c r="I57" s="80" t="str">
        <f>IF(ISBLANK(ENTRY!G74),"",ENTRY!G74)</f>
        <v/>
      </c>
      <c r="J57" s="81" t="str">
        <f>IF(ISBLANK(ENTRY!H74),"",ENTRY!H74)</f>
        <v/>
      </c>
      <c r="K57" s="303" t="str">
        <f>IF(ISBLANK(ENTRY!M74),"",ENTRY!M74)</f>
        <v/>
      </c>
      <c r="L57" s="303"/>
      <c r="M57" s="82" t="str">
        <f>IF(ISBLANK(ENTRY!N74),"",ENTRY!N74)</f>
        <v/>
      </c>
      <c r="N57" s="81" t="str">
        <f>IF(ISBLANK(ENTRY!O74),"",ENTRY!O74)</f>
        <v/>
      </c>
      <c r="O57" s="301" t="str">
        <f>IF(ENTRY!I100&gt;0,ENTRY!I100,"")</f>
        <v/>
      </c>
      <c r="P57" s="301"/>
      <c r="Q57" s="83" t="str">
        <f>IF(ENTRY!J74&gt;0,ENTRY!J74,"")</f>
        <v/>
      </c>
      <c r="R57" s="310" t="str">
        <f>IF(ISBLANK(ENTRY!K74),"",ENTRY!K74)</f>
        <v/>
      </c>
      <c r="S57" s="310"/>
      <c r="T57" s="193" t="str">
        <f>IF(ISBLANK(ENTRY!L74),"",ENTRY!L74)</f>
        <v/>
      </c>
      <c r="U57" s="84" t="str">
        <f>IF(ISBLANK(ENTRY!Q74),"",ENTRY!Q74)</f>
        <v/>
      </c>
      <c r="V57" s="85" t="str">
        <f>IF(ISBLANK(ENTRY!P74),"",ENTRY!P74)</f>
        <v/>
      </c>
      <c r="W57" s="298" t="str">
        <f>IF(ISBLANK(ENTRY!T74),"",ENTRY!T74)</f>
        <v/>
      </c>
      <c r="X57" s="299"/>
    </row>
    <row r="58" spans="1:79" s="7" customFormat="1" ht="15.45" customHeight="1" x14ac:dyDescent="0.25">
      <c r="A58" s="86" t="str">
        <f>IF(ISBLANK(ENTRY!A75),"",ENTRY!A75)</f>
        <v/>
      </c>
      <c r="B58" s="87" t="str">
        <f>IF(ISBLANK(ENTRY!B75),"",ENTRY!B75)</f>
        <v/>
      </c>
      <c r="C58" s="293" t="str">
        <f>IF(ISBLANK(ENTRY!C75),"",ENTRY!C75)</f>
        <v/>
      </c>
      <c r="D58" s="293"/>
      <c r="E58" s="293" t="str">
        <f>IF(ISBLANK(ENTRY!D75),"",ENTRY!D75)</f>
        <v/>
      </c>
      <c r="F58" s="293"/>
      <c r="G58" s="88" t="str">
        <f>IF(ISBLANK(ENTRY!E75),"",ENTRY!E75)</f>
        <v/>
      </c>
      <c r="H58" s="88" t="str">
        <f>IF(ISBLANK(ENTRY!F75),"",ENTRY!F75)</f>
        <v/>
      </c>
      <c r="I58" s="88" t="str">
        <f>IF(ISBLANK(ENTRY!G75),"",ENTRY!G75)</f>
        <v/>
      </c>
      <c r="J58" s="89" t="str">
        <f>IF(ISBLANK(ENTRY!H75),"",ENTRY!H75)</f>
        <v/>
      </c>
      <c r="K58" s="304" t="str">
        <f>IF(ISBLANK(ENTRY!M75),"",ENTRY!M75)</f>
        <v/>
      </c>
      <c r="L58" s="304"/>
      <c r="M58" s="90" t="str">
        <f>IF(ISBLANK(ENTRY!N75),"",ENTRY!N75)</f>
        <v/>
      </c>
      <c r="N58" s="89" t="str">
        <f>IF(ISBLANK(ENTRY!O75),"",ENTRY!O75)</f>
        <v/>
      </c>
      <c r="O58" s="321" t="str">
        <f>IF(ENTRY!I101&gt;0,ENTRY!I101,"")</f>
        <v/>
      </c>
      <c r="P58" s="321"/>
      <c r="Q58" s="91" t="str">
        <f>IF(ENTRY!J75&gt;0,ENTRY!J75,"")</f>
        <v/>
      </c>
      <c r="R58" s="300" t="str">
        <f>IF(ISBLANK(ENTRY!K75),"",ENTRY!K75)</f>
        <v/>
      </c>
      <c r="S58" s="300"/>
      <c r="T58" s="194" t="str">
        <f>IF(ISBLANK(ENTRY!L75),"",ENTRY!L75)</f>
        <v/>
      </c>
      <c r="U58" s="92" t="str">
        <f>IF(ISBLANK(ENTRY!Q75),"",ENTRY!Q75)</f>
        <v/>
      </c>
      <c r="V58" s="93" t="str">
        <f>IF(ISBLANK(ENTRY!P75),"",ENTRY!P75)</f>
        <v/>
      </c>
      <c r="W58" s="296" t="str">
        <f>IF(ISBLANK(ENTRY!T75),"",ENTRY!T75)</f>
        <v/>
      </c>
      <c r="X58" s="297"/>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15.45" customHeight="1" x14ac:dyDescent="0.25">
      <c r="A59" s="78" t="str">
        <f>IF(ISBLANK(ENTRY!A76),"",ENTRY!A76)</f>
        <v/>
      </c>
      <c r="B59" s="79" t="str">
        <f>IF(ISBLANK(ENTRY!B76),"",ENTRY!B76)</f>
        <v/>
      </c>
      <c r="C59" s="294" t="str">
        <f>IF(ISBLANK(ENTRY!C76),"",ENTRY!C76)</f>
        <v/>
      </c>
      <c r="D59" s="295"/>
      <c r="E59" s="305" t="str">
        <f>IF(ISBLANK(ENTRY!D76),"",ENTRY!D76)</f>
        <v/>
      </c>
      <c r="F59" s="305"/>
      <c r="G59" s="80" t="str">
        <f>IF(ISBLANK(ENTRY!E76),"",ENTRY!E76)</f>
        <v/>
      </c>
      <c r="H59" s="80" t="str">
        <f>IF(ISBLANK(ENTRY!F76),"",ENTRY!F76)</f>
        <v/>
      </c>
      <c r="I59" s="80" t="str">
        <f>IF(ISBLANK(ENTRY!G76),"",ENTRY!G76)</f>
        <v/>
      </c>
      <c r="J59" s="81" t="str">
        <f>IF(ISBLANK(ENTRY!H76),"",ENTRY!H76)</f>
        <v/>
      </c>
      <c r="K59" s="303" t="str">
        <f>IF(ISBLANK(ENTRY!M76),"",ENTRY!M76)</f>
        <v/>
      </c>
      <c r="L59" s="303"/>
      <c r="M59" s="82" t="str">
        <f>IF(ISBLANK(ENTRY!N76),"",ENTRY!N76)</f>
        <v/>
      </c>
      <c r="N59" s="81" t="str">
        <f>IF(ISBLANK(ENTRY!O76),"",ENTRY!O76)</f>
        <v/>
      </c>
      <c r="O59" s="301" t="str">
        <f>IF(ENTRY!I102&gt;0,ENTRY!I102,"")</f>
        <v/>
      </c>
      <c r="P59" s="301"/>
      <c r="Q59" s="83" t="str">
        <f>IF(ENTRY!J76&gt;0,ENTRY!J76,"")</f>
        <v/>
      </c>
      <c r="R59" s="310" t="str">
        <f>IF(ISBLANK(ENTRY!K76),"",ENTRY!K76)</f>
        <v/>
      </c>
      <c r="S59" s="310"/>
      <c r="T59" s="193" t="str">
        <f>IF(ISBLANK(ENTRY!L76),"",ENTRY!L76)</f>
        <v/>
      </c>
      <c r="U59" s="84" t="str">
        <f>IF(ISBLANK(ENTRY!Q76),"",ENTRY!Q76)</f>
        <v/>
      </c>
      <c r="V59" s="85" t="str">
        <f>IF(ISBLANK(ENTRY!P76),"",ENTRY!P76)</f>
        <v/>
      </c>
      <c r="W59" s="298" t="str">
        <f>IF(ISBLANK(ENTRY!T76),"",ENTRY!T76)</f>
        <v/>
      </c>
      <c r="X59" s="299"/>
    </row>
    <row r="60" spans="1:79" s="7" customFormat="1" ht="15.45" customHeight="1" x14ac:dyDescent="0.25">
      <c r="A60" s="86" t="str">
        <f>IF(ISBLANK(ENTRY!A77),"",ENTRY!A77)</f>
        <v/>
      </c>
      <c r="B60" s="87" t="str">
        <f>IF(ISBLANK(ENTRY!B77),"",ENTRY!B77)</f>
        <v/>
      </c>
      <c r="C60" s="293" t="str">
        <f>IF(ISBLANK(ENTRY!C77),"",ENTRY!C77)</f>
        <v/>
      </c>
      <c r="D60" s="293"/>
      <c r="E60" s="293" t="str">
        <f>IF(ISBLANK(ENTRY!D77),"",ENTRY!D77)</f>
        <v/>
      </c>
      <c r="F60" s="293"/>
      <c r="G60" s="88" t="str">
        <f>IF(ISBLANK(ENTRY!E77),"",ENTRY!E77)</f>
        <v/>
      </c>
      <c r="H60" s="88" t="str">
        <f>IF(ISBLANK(ENTRY!F77),"",ENTRY!F77)</f>
        <v/>
      </c>
      <c r="I60" s="88" t="str">
        <f>IF(ISBLANK(ENTRY!G77),"",ENTRY!G77)</f>
        <v/>
      </c>
      <c r="J60" s="89" t="str">
        <f>IF(ISBLANK(ENTRY!H77),"",ENTRY!H77)</f>
        <v/>
      </c>
      <c r="K60" s="304" t="str">
        <f>IF(ISBLANK(ENTRY!M77),"",ENTRY!M77)</f>
        <v/>
      </c>
      <c r="L60" s="304"/>
      <c r="M60" s="90" t="str">
        <f>IF(ISBLANK(ENTRY!N77),"",ENTRY!N77)</f>
        <v/>
      </c>
      <c r="N60" s="89" t="str">
        <f>IF(ISBLANK(ENTRY!O77),"",ENTRY!O77)</f>
        <v/>
      </c>
      <c r="O60" s="321" t="str">
        <f>IF(ENTRY!I103&gt;0,ENTRY!I103,"")</f>
        <v/>
      </c>
      <c r="P60" s="321"/>
      <c r="Q60" s="91" t="str">
        <f>IF(ENTRY!J77&gt;0,ENTRY!J77,"")</f>
        <v/>
      </c>
      <c r="R60" s="300" t="str">
        <f>IF(ISBLANK(ENTRY!K77),"",ENTRY!K77)</f>
        <v/>
      </c>
      <c r="S60" s="300"/>
      <c r="T60" s="194" t="str">
        <f>IF(ISBLANK(ENTRY!L77),"",ENTRY!L77)</f>
        <v/>
      </c>
      <c r="U60" s="92" t="str">
        <f>IF(ISBLANK(ENTRY!Q77),"",ENTRY!Q77)</f>
        <v/>
      </c>
      <c r="V60" s="93" t="str">
        <f>IF(ISBLANK(ENTRY!P77),"",ENTRY!P77)</f>
        <v/>
      </c>
      <c r="W60" s="296" t="str">
        <f>IF(ISBLANK(ENTRY!T77),"",ENTRY!T77)</f>
        <v/>
      </c>
      <c r="X60" s="297"/>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15.45" customHeight="1" x14ac:dyDescent="0.25">
      <c r="A61" s="78" t="str">
        <f>IF(ISBLANK(ENTRY!A78),"",ENTRY!A78)</f>
        <v/>
      </c>
      <c r="B61" s="79" t="str">
        <f>IF(ISBLANK(ENTRY!B78),"",ENTRY!B78)</f>
        <v/>
      </c>
      <c r="C61" s="294" t="str">
        <f>IF(ISBLANK(ENTRY!C78),"",ENTRY!C78)</f>
        <v/>
      </c>
      <c r="D61" s="295"/>
      <c r="E61" s="305" t="str">
        <f>IF(ISBLANK(ENTRY!D78),"",ENTRY!D78)</f>
        <v/>
      </c>
      <c r="F61" s="305"/>
      <c r="G61" s="80" t="str">
        <f>IF(ISBLANK(ENTRY!E78),"",ENTRY!E78)</f>
        <v/>
      </c>
      <c r="H61" s="80" t="str">
        <f>IF(ISBLANK(ENTRY!F78),"",ENTRY!F78)</f>
        <v/>
      </c>
      <c r="I61" s="80" t="str">
        <f>IF(ISBLANK(ENTRY!G78),"",ENTRY!G78)</f>
        <v/>
      </c>
      <c r="J61" s="81" t="str">
        <f>IF(ISBLANK(ENTRY!H78),"",ENTRY!H78)</f>
        <v/>
      </c>
      <c r="K61" s="303" t="str">
        <f>IF(ISBLANK(ENTRY!M78),"",ENTRY!M78)</f>
        <v/>
      </c>
      <c r="L61" s="303"/>
      <c r="M61" s="82" t="str">
        <f>IF(ISBLANK(ENTRY!N78),"",ENTRY!N78)</f>
        <v/>
      </c>
      <c r="N61" s="81" t="str">
        <f>IF(ISBLANK(ENTRY!O78),"",ENTRY!O78)</f>
        <v/>
      </c>
      <c r="O61" s="301" t="str">
        <f>IF(ENTRY!I104&gt;0,ENTRY!I104,"")</f>
        <v/>
      </c>
      <c r="P61" s="301"/>
      <c r="Q61" s="83" t="str">
        <f>IF(ENTRY!J78&gt;0,ENTRY!J78,"")</f>
        <v/>
      </c>
      <c r="R61" s="310" t="str">
        <f>IF(ISBLANK(ENTRY!K78),"",ENTRY!K78)</f>
        <v/>
      </c>
      <c r="S61" s="310"/>
      <c r="T61" s="193" t="str">
        <f>IF(ISBLANK(ENTRY!L78),"",ENTRY!L78)</f>
        <v/>
      </c>
      <c r="U61" s="84" t="str">
        <f>IF(ISBLANK(ENTRY!Q78),"",ENTRY!Q78)</f>
        <v/>
      </c>
      <c r="V61" s="85" t="str">
        <f>IF(ISBLANK(ENTRY!P78),"",ENTRY!P78)</f>
        <v/>
      </c>
      <c r="W61" s="298" t="str">
        <f>IF(ISBLANK(ENTRY!T78),"",ENTRY!T78)</f>
        <v/>
      </c>
      <c r="X61" s="299"/>
    </row>
    <row r="62" spans="1:79" s="7" customFormat="1" ht="15.45" customHeight="1" x14ac:dyDescent="0.25">
      <c r="A62" s="86" t="str">
        <f>IF(ISBLANK(ENTRY!A79),"",ENTRY!A79)</f>
        <v/>
      </c>
      <c r="B62" s="109" t="str">
        <f>IF(ISBLANK(ENTRY!B79),"",ENTRY!B79)</f>
        <v/>
      </c>
      <c r="C62" s="293" t="str">
        <f>IF(ISBLANK(ENTRY!C79),"",ENTRY!C79)</f>
        <v/>
      </c>
      <c r="D62" s="293"/>
      <c r="E62" s="322" t="str">
        <f>IF(ISBLANK(ENTRY!D79),"",ENTRY!D79)</f>
        <v/>
      </c>
      <c r="F62" s="293"/>
      <c r="G62" s="88" t="str">
        <f>IF(ISBLANK(ENTRY!E79),"",ENTRY!E79)</f>
        <v/>
      </c>
      <c r="H62" s="88" t="str">
        <f>IF(ISBLANK(ENTRY!F79),"",ENTRY!F79)</f>
        <v/>
      </c>
      <c r="I62" s="88" t="str">
        <f>IF(ISBLANK(ENTRY!G79),"",ENTRY!G79)</f>
        <v/>
      </c>
      <c r="J62" s="89" t="str">
        <f>IF(ISBLANK(ENTRY!H79),"",ENTRY!H79)</f>
        <v/>
      </c>
      <c r="K62" s="304" t="str">
        <f>IF(ISBLANK(ENTRY!M79),"",ENTRY!M79)</f>
        <v/>
      </c>
      <c r="L62" s="304"/>
      <c r="M62" s="90" t="str">
        <f>IF(ISBLANK(ENTRY!N79),"",ENTRY!N79)</f>
        <v/>
      </c>
      <c r="N62" s="89" t="str">
        <f>IF(ISBLANK(ENTRY!O79),"",ENTRY!O79)</f>
        <v/>
      </c>
      <c r="O62" s="321" t="str">
        <f>IF(ENTRY!I105&gt;0,ENTRY!I105,"")</f>
        <v/>
      </c>
      <c r="P62" s="321"/>
      <c r="Q62" s="91" t="str">
        <f>IF(ENTRY!J79&gt;0,ENTRY!J79,"")</f>
        <v/>
      </c>
      <c r="R62" s="300" t="str">
        <f>IF(ISBLANK(ENTRY!K79),"",ENTRY!K79)</f>
        <v/>
      </c>
      <c r="S62" s="300"/>
      <c r="T62" s="194" t="str">
        <f>IF(ISBLANK(ENTRY!L79),"",ENTRY!L79)</f>
        <v/>
      </c>
      <c r="U62" s="92" t="str">
        <f>IF(ISBLANK(ENTRY!Q79),"",ENTRY!Q79)</f>
        <v/>
      </c>
      <c r="V62" s="93" t="str">
        <f>IF(ISBLANK(ENTRY!P79),"",ENTRY!P79)</f>
        <v/>
      </c>
      <c r="W62" s="296" t="str">
        <f>IF(ISBLANK(ENTRY!T79),"",ENTRY!T79)</f>
        <v/>
      </c>
      <c r="X62" s="297"/>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15.45" customHeight="1" x14ac:dyDescent="0.25">
      <c r="A63" s="78" t="str">
        <f>IF(ISBLANK(ENTRY!A80),"",ENTRY!A80)</f>
        <v/>
      </c>
      <c r="B63" s="79" t="str">
        <f>IF(ISBLANK(ENTRY!B80),"",ENTRY!B80)</f>
        <v/>
      </c>
      <c r="C63" s="294" t="str">
        <f>IF(ISBLANK(ENTRY!C80),"",ENTRY!C80)</f>
        <v/>
      </c>
      <c r="D63" s="295"/>
      <c r="E63" s="305" t="str">
        <f>IF(ISBLANK(ENTRY!D80),"",ENTRY!D80)</f>
        <v/>
      </c>
      <c r="F63" s="305"/>
      <c r="G63" s="80" t="str">
        <f>IF(ISBLANK(ENTRY!E80),"",ENTRY!E80)</f>
        <v/>
      </c>
      <c r="H63" s="80" t="str">
        <f>IF(ISBLANK(ENTRY!F80),"",ENTRY!F80)</f>
        <v/>
      </c>
      <c r="I63" s="80" t="str">
        <f>IF(ISBLANK(ENTRY!G80),"",ENTRY!G80)</f>
        <v/>
      </c>
      <c r="J63" s="81" t="str">
        <f>IF(ISBLANK(ENTRY!H80),"",ENTRY!H80)</f>
        <v/>
      </c>
      <c r="K63" s="303" t="str">
        <f>IF(ISBLANK(ENTRY!M80),"",ENTRY!M80)</f>
        <v/>
      </c>
      <c r="L63" s="303"/>
      <c r="M63" s="82" t="str">
        <f>IF(ISBLANK(ENTRY!N80),"",ENTRY!N80)</f>
        <v/>
      </c>
      <c r="N63" s="81" t="str">
        <f>IF(ISBLANK(ENTRY!O80),"",ENTRY!O80)</f>
        <v/>
      </c>
      <c r="O63" s="301" t="str">
        <f>IF(ENTRY!I106&gt;0,ENTRY!I106,"")</f>
        <v/>
      </c>
      <c r="P63" s="301"/>
      <c r="Q63" s="83" t="str">
        <f>IF(ENTRY!J80&gt;0,ENTRY!J80,"")</f>
        <v/>
      </c>
      <c r="R63" s="310" t="str">
        <f>IF(ISBLANK(ENTRY!K80),"",ENTRY!K80)</f>
        <v/>
      </c>
      <c r="S63" s="310"/>
      <c r="T63" s="193" t="str">
        <f>IF(ISBLANK(ENTRY!L80),"",ENTRY!L80)</f>
        <v/>
      </c>
      <c r="U63" s="84" t="str">
        <f>IF(ISBLANK(ENTRY!Q80),"",ENTRY!Q80)</f>
        <v/>
      </c>
      <c r="V63" s="85" t="str">
        <f>IF(ISBLANK(ENTRY!P80),"",ENTRY!P80)</f>
        <v/>
      </c>
      <c r="W63" s="298" t="str">
        <f>IF(ISBLANK(ENTRY!T80),"",ENTRY!T80)</f>
        <v/>
      </c>
      <c r="X63" s="299"/>
    </row>
    <row r="64" spans="1:79" s="7" customFormat="1" ht="15.45" customHeight="1" x14ac:dyDescent="0.25">
      <c r="A64" s="86" t="str">
        <f>IF(ISBLANK(ENTRY!A81),"",ENTRY!A81)</f>
        <v/>
      </c>
      <c r="B64" s="87" t="str">
        <f>IF(ISBLANK(ENTRY!B81),"",ENTRY!B81)</f>
        <v/>
      </c>
      <c r="C64" s="296" t="str">
        <f>IF(ISBLANK(ENTRY!C81),"",ENTRY!C81)</f>
        <v/>
      </c>
      <c r="D64" s="322"/>
      <c r="E64" s="293" t="str">
        <f>IF(ISBLANK(ENTRY!D81),"",ENTRY!D81)</f>
        <v/>
      </c>
      <c r="F64" s="293"/>
      <c r="G64" s="88" t="str">
        <f>IF(ISBLANK(ENTRY!E81),"",ENTRY!E81)</f>
        <v/>
      </c>
      <c r="H64" s="88" t="str">
        <f>IF(ISBLANK(ENTRY!F81),"",ENTRY!F81)</f>
        <v/>
      </c>
      <c r="I64" s="88" t="str">
        <f>IF(ISBLANK(ENTRY!G81),"",ENTRY!G81)</f>
        <v/>
      </c>
      <c r="J64" s="89" t="str">
        <f>IF(ISBLANK(ENTRY!H81),"",ENTRY!H81)</f>
        <v/>
      </c>
      <c r="K64" s="304" t="str">
        <f>IF(ISBLANK(ENTRY!M81),"",ENTRY!M81)</f>
        <v/>
      </c>
      <c r="L64" s="304"/>
      <c r="M64" s="90" t="str">
        <f>IF(ISBLANK(ENTRY!N81),"",ENTRY!N81)</f>
        <v/>
      </c>
      <c r="N64" s="89" t="str">
        <f>IF(ISBLANK(ENTRY!O81),"",ENTRY!O81)</f>
        <v/>
      </c>
      <c r="O64" s="321" t="str">
        <f>IF(ENTRY!I107&gt;0,ENTRY!I107,"")</f>
        <v/>
      </c>
      <c r="P64" s="321"/>
      <c r="Q64" s="91" t="str">
        <f>IF(ENTRY!J81&gt;0,ENTRY!J81,"")</f>
        <v/>
      </c>
      <c r="R64" s="300" t="str">
        <f>IF(ISBLANK(ENTRY!K81),"",ENTRY!K81)</f>
        <v/>
      </c>
      <c r="S64" s="300"/>
      <c r="T64" s="194" t="str">
        <f>IF(ISBLANK(ENTRY!L81),"",ENTRY!L81)</f>
        <v/>
      </c>
      <c r="U64" s="92" t="str">
        <f>IF(ISBLANK(ENTRY!Q81),"",ENTRY!Q81)</f>
        <v/>
      </c>
      <c r="V64" s="93" t="str">
        <f>IF(ISBLANK(ENTRY!P81),"",ENTRY!P81)</f>
        <v/>
      </c>
      <c r="W64" s="296" t="str">
        <f>IF(ISBLANK(ENTRY!T81),"",ENTRY!T81)</f>
        <v/>
      </c>
      <c r="X64" s="297"/>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15.45" customHeight="1" x14ac:dyDescent="0.25">
      <c r="A65" s="78" t="str">
        <f>IF(ISBLANK(ENTRY!A82),"",ENTRY!A82)</f>
        <v/>
      </c>
      <c r="B65" s="79" t="str">
        <f>IF(ISBLANK(ENTRY!B82),"",ENTRY!B82)</f>
        <v/>
      </c>
      <c r="C65" s="294" t="str">
        <f>IF(ISBLANK(ENTRY!C82),"",ENTRY!C82)</f>
        <v/>
      </c>
      <c r="D65" s="295"/>
      <c r="E65" s="305" t="str">
        <f>IF(ISBLANK(ENTRY!D82),"",ENTRY!D82)</f>
        <v/>
      </c>
      <c r="F65" s="305"/>
      <c r="G65" s="80" t="str">
        <f>IF(ISBLANK(ENTRY!E82),"",ENTRY!E82)</f>
        <v/>
      </c>
      <c r="H65" s="80" t="str">
        <f>IF(ISBLANK(ENTRY!F82),"",ENTRY!F82)</f>
        <v/>
      </c>
      <c r="I65" s="80" t="str">
        <f>IF(ISBLANK(ENTRY!G82),"",ENTRY!G82)</f>
        <v/>
      </c>
      <c r="J65" s="81" t="str">
        <f>IF(ISBLANK(ENTRY!H82),"",ENTRY!H82)</f>
        <v/>
      </c>
      <c r="K65" s="303" t="str">
        <f>IF(ISBLANK(ENTRY!M82),"",ENTRY!M82)</f>
        <v/>
      </c>
      <c r="L65" s="303"/>
      <c r="M65" s="82" t="str">
        <f>IF(ISBLANK(ENTRY!N82),"",ENTRY!N82)</f>
        <v/>
      </c>
      <c r="N65" s="81" t="str">
        <f>IF(ISBLANK(ENTRY!O82),"",ENTRY!O82)</f>
        <v/>
      </c>
      <c r="O65" s="301" t="str">
        <f>IF(ENTRY!I108&gt;0,ENTRY!I108,"")</f>
        <v/>
      </c>
      <c r="P65" s="301"/>
      <c r="Q65" s="83" t="str">
        <f>IF(ENTRY!J82&gt;0,ENTRY!J82,"")</f>
        <v/>
      </c>
      <c r="R65" s="310" t="str">
        <f>IF(ISBLANK(ENTRY!K82),"",ENTRY!K82)</f>
        <v/>
      </c>
      <c r="S65" s="310"/>
      <c r="T65" s="193" t="str">
        <f>IF(ISBLANK(ENTRY!L82),"",ENTRY!L82)</f>
        <v/>
      </c>
      <c r="U65" s="84" t="str">
        <f>IF(ISBLANK(ENTRY!Q82),"",ENTRY!Q82)</f>
        <v/>
      </c>
      <c r="V65" s="85" t="str">
        <f>IF(ISBLANK(ENTRY!P82),"",ENTRY!P82)</f>
        <v/>
      </c>
      <c r="W65" s="298" t="str">
        <f>IF(ISBLANK(ENTRY!T82),"",ENTRY!T82)</f>
        <v/>
      </c>
      <c r="X65" s="299"/>
    </row>
    <row r="66" spans="1:79" s="7" customFormat="1" ht="15.45" customHeight="1" x14ac:dyDescent="0.25">
      <c r="A66" s="86" t="str">
        <f>IF(ISBLANK(ENTRY!A83),"",ENTRY!A83)</f>
        <v/>
      </c>
      <c r="B66" s="87" t="str">
        <f>IF(ISBLANK(ENTRY!B83),"",ENTRY!B83)</f>
        <v/>
      </c>
      <c r="C66" s="293" t="str">
        <f>IF(ISBLANK(ENTRY!C83),"",ENTRY!C83)</f>
        <v/>
      </c>
      <c r="D66" s="293"/>
      <c r="E66" s="293" t="str">
        <f>IF(ISBLANK(ENTRY!D83),"",ENTRY!D83)</f>
        <v/>
      </c>
      <c r="F66" s="293"/>
      <c r="G66" s="88" t="str">
        <f>IF(ISBLANK(ENTRY!E83),"",ENTRY!E83)</f>
        <v/>
      </c>
      <c r="H66" s="88" t="str">
        <f>IF(ISBLANK(ENTRY!F83),"",ENTRY!F83)</f>
        <v/>
      </c>
      <c r="I66" s="88" t="str">
        <f>IF(ISBLANK(ENTRY!G83),"",ENTRY!G83)</f>
        <v/>
      </c>
      <c r="J66" s="89" t="str">
        <f>IF(ISBLANK(ENTRY!H83),"",ENTRY!H83)</f>
        <v/>
      </c>
      <c r="K66" s="304" t="str">
        <f>IF(ISBLANK(ENTRY!M83),"",ENTRY!M83)</f>
        <v/>
      </c>
      <c r="L66" s="304"/>
      <c r="M66" s="90" t="str">
        <f>IF(ISBLANK(ENTRY!N83),"",ENTRY!N83)</f>
        <v/>
      </c>
      <c r="N66" s="89" t="str">
        <f>IF(ISBLANK(ENTRY!O83),"",ENTRY!O83)</f>
        <v/>
      </c>
      <c r="O66" s="321" t="str">
        <f>IF(ENTRY!I109&gt;0,ENTRY!I109,"")</f>
        <v/>
      </c>
      <c r="P66" s="321"/>
      <c r="Q66" s="91" t="str">
        <f>IF(ENTRY!J83&gt;0,ENTRY!J83,"")</f>
        <v/>
      </c>
      <c r="R66" s="300" t="str">
        <f>IF(ISBLANK(ENTRY!K83),"",ENTRY!K83)</f>
        <v/>
      </c>
      <c r="S66" s="300"/>
      <c r="T66" s="194" t="str">
        <f>IF(ISBLANK(ENTRY!L83),"",ENTRY!L83)</f>
        <v/>
      </c>
      <c r="U66" s="92" t="str">
        <f>IF(ISBLANK(ENTRY!Q83),"",ENTRY!Q83)</f>
        <v/>
      </c>
      <c r="V66" s="93" t="str">
        <f>IF(ISBLANK(ENTRY!P83),"",ENTRY!P83)</f>
        <v/>
      </c>
      <c r="W66" s="296" t="str">
        <f>IF(ISBLANK(ENTRY!T83),"",ENTRY!T83)</f>
        <v/>
      </c>
      <c r="X66" s="297"/>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15.45" customHeight="1" x14ac:dyDescent="0.25">
      <c r="A67" s="78" t="str">
        <f>IF(ISBLANK(ENTRY!A84),"",ENTRY!A84)</f>
        <v/>
      </c>
      <c r="B67" s="79" t="str">
        <f>IF(ISBLANK(ENTRY!B84),"",ENTRY!B84)</f>
        <v/>
      </c>
      <c r="C67" s="294" t="str">
        <f>IF(ISBLANK(ENTRY!C84),"",ENTRY!C84)</f>
        <v/>
      </c>
      <c r="D67" s="295"/>
      <c r="E67" s="305" t="str">
        <f>IF(ISBLANK(ENTRY!D84),"",ENTRY!D84)</f>
        <v/>
      </c>
      <c r="F67" s="305"/>
      <c r="G67" s="80" t="str">
        <f>IF(ISBLANK(ENTRY!E84),"",ENTRY!E84)</f>
        <v/>
      </c>
      <c r="H67" s="80" t="str">
        <f>IF(ISBLANK(ENTRY!F84),"",ENTRY!F84)</f>
        <v/>
      </c>
      <c r="I67" s="80" t="str">
        <f>IF(ISBLANK(ENTRY!G84),"",ENTRY!G84)</f>
        <v/>
      </c>
      <c r="J67" s="81" t="str">
        <f>IF(ISBLANK(ENTRY!H84),"",ENTRY!H84)</f>
        <v/>
      </c>
      <c r="K67" s="303" t="str">
        <f>IF(ISBLANK(ENTRY!M84),"",ENTRY!M84)</f>
        <v/>
      </c>
      <c r="L67" s="303"/>
      <c r="M67" s="82" t="str">
        <f>IF(ISBLANK(ENTRY!N84),"",ENTRY!N84)</f>
        <v/>
      </c>
      <c r="N67" s="81" t="str">
        <f>IF(ISBLANK(ENTRY!O84),"",ENTRY!O84)</f>
        <v/>
      </c>
      <c r="O67" s="301" t="str">
        <f>IF(ENTRY!I110&gt;0,ENTRY!I110,"")</f>
        <v/>
      </c>
      <c r="P67" s="301"/>
      <c r="Q67" s="83" t="str">
        <f>IF(ENTRY!J84&gt;0,ENTRY!J84,"")</f>
        <v/>
      </c>
      <c r="R67" s="310" t="str">
        <f>IF(ISBLANK(ENTRY!K84),"",ENTRY!K84)</f>
        <v/>
      </c>
      <c r="S67" s="310"/>
      <c r="T67" s="193" t="str">
        <f>IF(ISBLANK(ENTRY!L84),"",ENTRY!L84)</f>
        <v/>
      </c>
      <c r="U67" s="84" t="str">
        <f>IF(ISBLANK(ENTRY!Q84),"",ENTRY!Q84)</f>
        <v/>
      </c>
      <c r="V67" s="85" t="str">
        <f>IF(ISBLANK(ENTRY!P84),"",ENTRY!P84)</f>
        <v/>
      </c>
      <c r="W67" s="298" t="str">
        <f>IF(ISBLANK(ENTRY!T84),"",ENTRY!T84)</f>
        <v/>
      </c>
      <c r="X67" s="299"/>
    </row>
    <row r="68" spans="1:79" s="7" customFormat="1" ht="15.45" customHeight="1" x14ac:dyDescent="0.25">
      <c r="A68" s="86" t="str">
        <f>IF(ISBLANK(ENTRY!A85),"",ENTRY!A85)</f>
        <v/>
      </c>
      <c r="B68" s="87" t="str">
        <f>IF(ISBLANK(ENTRY!B85),"",ENTRY!B85)</f>
        <v/>
      </c>
      <c r="C68" s="293" t="str">
        <f>IF(ISBLANK(ENTRY!C85),"",ENTRY!C85)</f>
        <v/>
      </c>
      <c r="D68" s="293"/>
      <c r="E68" s="293" t="str">
        <f>IF(ISBLANK(ENTRY!D85),"",ENTRY!D85)</f>
        <v/>
      </c>
      <c r="F68" s="293"/>
      <c r="G68" s="88" t="str">
        <f>IF(ISBLANK(ENTRY!E85),"",ENTRY!E85)</f>
        <v/>
      </c>
      <c r="H68" s="88" t="str">
        <f>IF(ISBLANK(ENTRY!F85),"",ENTRY!F85)</f>
        <v/>
      </c>
      <c r="I68" s="88" t="str">
        <f>IF(ISBLANK(ENTRY!G85),"",ENTRY!G85)</f>
        <v/>
      </c>
      <c r="J68" s="89" t="str">
        <f>IF(ISBLANK(ENTRY!H85),"",ENTRY!H85)</f>
        <v/>
      </c>
      <c r="K68" s="304" t="str">
        <f>IF(ISBLANK(ENTRY!M85),"",ENTRY!M85)</f>
        <v/>
      </c>
      <c r="L68" s="304"/>
      <c r="M68" s="90" t="str">
        <f>IF(ISBLANK(ENTRY!N85),"",ENTRY!N85)</f>
        <v/>
      </c>
      <c r="N68" s="89" t="str">
        <f>IF(ISBLANK(ENTRY!O85),"",ENTRY!O85)</f>
        <v/>
      </c>
      <c r="O68" s="321" t="str">
        <f>IF(ENTRY!I111&gt;0,ENTRY!I111,"")</f>
        <v/>
      </c>
      <c r="P68" s="321"/>
      <c r="Q68" s="91" t="str">
        <f>IF(ENTRY!J85&gt;0,ENTRY!J85,"")</f>
        <v/>
      </c>
      <c r="R68" s="300" t="str">
        <f>IF(ISBLANK(ENTRY!K85),"",ENTRY!K85)</f>
        <v/>
      </c>
      <c r="S68" s="300"/>
      <c r="T68" s="194" t="str">
        <f>IF(ISBLANK(ENTRY!L85),"",ENTRY!L85)</f>
        <v/>
      </c>
      <c r="U68" s="92" t="str">
        <f>IF(ISBLANK(ENTRY!Q85),"",ENTRY!Q85)</f>
        <v/>
      </c>
      <c r="V68" s="93" t="str">
        <f>IF(ISBLANK(ENTRY!P85),"",ENTRY!P85)</f>
        <v/>
      </c>
      <c r="W68" s="296" t="str">
        <f>IF(ISBLANK(ENTRY!T85),"",ENTRY!T85)</f>
        <v/>
      </c>
      <c r="X68" s="297"/>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row>
    <row r="69" spans="1:79" ht="15.45" customHeight="1" x14ac:dyDescent="0.25">
      <c r="A69" s="78" t="str">
        <f>IF(ISBLANK(ENTRY!A86),"",ENTRY!A86)</f>
        <v/>
      </c>
      <c r="B69" s="79" t="str">
        <f>IF(ISBLANK(ENTRY!B86),"",ENTRY!B86)</f>
        <v/>
      </c>
      <c r="C69" s="294" t="str">
        <f>IF(ISBLANK(ENTRY!C86),"",ENTRY!C86)</f>
        <v/>
      </c>
      <c r="D69" s="295"/>
      <c r="E69" s="305" t="str">
        <f>IF(ISBLANK(ENTRY!D86),"",ENTRY!D86)</f>
        <v/>
      </c>
      <c r="F69" s="305"/>
      <c r="G69" s="80" t="str">
        <f>IF(ISBLANK(ENTRY!E86),"",ENTRY!E86)</f>
        <v/>
      </c>
      <c r="H69" s="80" t="str">
        <f>IF(ISBLANK(ENTRY!F86),"",ENTRY!F86)</f>
        <v/>
      </c>
      <c r="I69" s="80" t="str">
        <f>IF(ISBLANK(ENTRY!G86),"",ENTRY!G86)</f>
        <v/>
      </c>
      <c r="J69" s="81" t="str">
        <f>IF(ISBLANK(ENTRY!H86),"",ENTRY!H86)</f>
        <v/>
      </c>
      <c r="K69" s="303" t="str">
        <f>IF(ISBLANK(ENTRY!M86),"",ENTRY!M86)</f>
        <v/>
      </c>
      <c r="L69" s="303"/>
      <c r="M69" s="82" t="str">
        <f>IF(ISBLANK(ENTRY!N86),"",ENTRY!N86)</f>
        <v/>
      </c>
      <c r="N69" s="81" t="str">
        <f>IF(ISBLANK(ENTRY!O86),"",ENTRY!O86)</f>
        <v/>
      </c>
      <c r="O69" s="301" t="e">
        <f>IF(ENTRY!#REF!&gt;0,ENTRY!#REF!,"")</f>
        <v>#REF!</v>
      </c>
      <c r="P69" s="301"/>
      <c r="Q69" s="83" t="str">
        <f>IF(ENTRY!J86&gt;0,ENTRY!J86,"")</f>
        <v/>
      </c>
      <c r="R69" s="310" t="str">
        <f>IF(ISBLANK(ENTRY!K86),"",ENTRY!K86)</f>
        <v/>
      </c>
      <c r="S69" s="310"/>
      <c r="T69" s="193" t="str">
        <f>IF(ISBLANK(ENTRY!L86),"",ENTRY!L86)</f>
        <v/>
      </c>
      <c r="U69" s="84" t="str">
        <f>IF(ISBLANK(ENTRY!Q86),"",ENTRY!Q86)</f>
        <v/>
      </c>
      <c r="V69" s="85" t="str">
        <f>IF(ISBLANK(ENTRY!P86),"",ENTRY!P86)</f>
        <v/>
      </c>
      <c r="W69" s="298" t="str">
        <f>IF(ISBLANK(ENTRY!T86),"",ENTRY!T86)</f>
        <v/>
      </c>
      <c r="X69" s="299"/>
    </row>
    <row r="70" spans="1:79" ht="15.45" customHeight="1" x14ac:dyDescent="0.25">
      <c r="A70" s="198"/>
      <c r="B70" s="311" t="s">
        <v>1414</v>
      </c>
      <c r="C70" s="381"/>
      <c r="D70" s="312"/>
      <c r="E70" s="311"/>
      <c r="F70" s="312"/>
      <c r="G70" s="198">
        <f>ENTRY!$E$112</f>
        <v>112.25</v>
      </c>
      <c r="H70" s="198">
        <f>ENTRY!$E$112</f>
        <v>112.25</v>
      </c>
      <c r="I70" s="198">
        <f>AVGRowsPerPlot</f>
        <v>6</v>
      </c>
      <c r="J70" s="199">
        <f>AVGRowLength</f>
        <v>1113</v>
      </c>
      <c r="K70" s="313">
        <f>ENTRY!$M$112</f>
        <v>17.437499999999996</v>
      </c>
      <c r="L70" s="314"/>
      <c r="M70" s="200">
        <f>ENTRY!$N$112</f>
        <v>60.5625</v>
      </c>
      <c r="N70" s="201" t="e">
        <f>#REF!</f>
        <v>#REF!</v>
      </c>
      <c r="O70" s="315" t="e">
        <f>ENTRY!$I$112</f>
        <v>#DIV/0!</v>
      </c>
      <c r="P70" s="316"/>
      <c r="Q70" s="202" t="e">
        <f>ENTRY!$J$112</f>
        <v>#DIV/0!</v>
      </c>
      <c r="R70" s="319" t="e">
        <f>ENTRY!$K$112</f>
        <v>#DIV/0!</v>
      </c>
      <c r="S70" s="320"/>
      <c r="T70" s="203" t="e">
        <f>ENTRY!$L$112</f>
        <v>#DIV/0!</v>
      </c>
      <c r="U70" s="204">
        <f>ENTRY!$Q$112</f>
        <v>246.74999999999997</v>
      </c>
      <c r="V70" s="205">
        <f>ENTRY!$P$112</f>
        <v>969.0625</v>
      </c>
      <c r="W70" s="317"/>
      <c r="X70" s="318"/>
    </row>
    <row r="71" spans="1:79" ht="15.45" customHeight="1" x14ac:dyDescent="0.25">
      <c r="A71" s="96" t="str">
        <f>IF(ISBLANK(ENTRY!A87),"",ENTRY!A87)</f>
        <v/>
      </c>
      <c r="B71" s="97" t="str">
        <f>IF(ISBLANK(ENTRY!B87),"",ENTRY!B87)</f>
        <v/>
      </c>
      <c r="C71" s="294" t="str">
        <f>IF(ISBLANK(ENTRY!C87),"",ENTRY!C87)</f>
        <v/>
      </c>
      <c r="D71" s="295"/>
      <c r="E71" s="323" t="str">
        <f>IF(ISBLANK(ENTRY!D87),"",ENTRY!D87)</f>
        <v/>
      </c>
      <c r="F71" s="323"/>
      <c r="G71" s="98" t="str">
        <f>IF(ISBLANK(ENTRY!E87),"",ENTRY!E87)</f>
        <v/>
      </c>
      <c r="H71" s="98" t="str">
        <f>IF(ISBLANK(ENTRY!F87),"",ENTRY!F87)</f>
        <v/>
      </c>
      <c r="I71" s="98" t="str">
        <f>IF(ISBLANK(ENTRY!G87),"",ENTRY!G87)</f>
        <v/>
      </c>
      <c r="J71" s="99" t="str">
        <f>IF(ISBLANK(ENTRY!H87),"",ENTRY!H87)</f>
        <v/>
      </c>
      <c r="K71" s="324" t="str">
        <f>IF(ISBLANK(ENTRY!M87),"",ENTRY!M87)</f>
        <v/>
      </c>
      <c r="L71" s="324"/>
      <c r="M71" s="100" t="str">
        <f>IF(ISBLANK(ENTRY!N87),"",ENTRY!N87)</f>
        <v/>
      </c>
      <c r="N71" s="99" t="str">
        <f>IF(ISBLANK(ENTRY!O87),"",ENTRY!O87)</f>
        <v/>
      </c>
      <c r="O71" s="309" t="str">
        <f>IF(ENTRY!I113&gt;0,ENTRY!I113,"")</f>
        <v/>
      </c>
      <c r="P71" s="309"/>
      <c r="Q71" s="101" t="str">
        <f>IF(ENTRY!J87&gt;0,ENTRY!J87,"")</f>
        <v/>
      </c>
      <c r="R71" s="306" t="str">
        <f>IF(ISBLANK(ENTRY!K87),"",ENTRY!K87)</f>
        <v/>
      </c>
      <c r="S71" s="306"/>
      <c r="T71" s="191" t="str">
        <f>IF(ISBLANK(ENTRY!L87),"",ENTRY!L87)</f>
        <v/>
      </c>
      <c r="U71" s="102" t="str">
        <f>IF(ISBLANK(ENTRY!Q87),"",ENTRY!Q87)</f>
        <v/>
      </c>
      <c r="V71" s="103" t="str">
        <f>IF(ISBLANK(ENTRY!P87),"",ENTRY!P87)</f>
        <v/>
      </c>
      <c r="W71" s="307" t="str">
        <f>IF(ISBLANK(ENTRY!T87),"",ENTRY!T87)</f>
        <v/>
      </c>
      <c r="X71" s="308"/>
    </row>
    <row r="72" spans="1:79" ht="15.45" customHeight="1" x14ac:dyDescent="0.25">
      <c r="A72" s="86" t="str">
        <f>IF(ISBLANK(ENTRY!A88),"",ENTRY!A88)</f>
        <v/>
      </c>
      <c r="B72" s="87" t="str">
        <f>IF(ISBLANK(ENTRY!B88),"",ENTRY!B88)</f>
        <v/>
      </c>
      <c r="C72" s="296" t="str">
        <f>IF(ISBLANK(ENTRY!C88),"",ENTRY!C88)</f>
        <v/>
      </c>
      <c r="D72" s="322"/>
      <c r="E72" s="293" t="str">
        <f>IF(ISBLANK(ENTRY!D88),"",ENTRY!D88)</f>
        <v/>
      </c>
      <c r="F72" s="293"/>
      <c r="G72" s="88" t="str">
        <f>IF(ISBLANK(ENTRY!E88),"",ENTRY!E88)</f>
        <v/>
      </c>
      <c r="H72" s="88" t="str">
        <f>IF(ISBLANK(ENTRY!F88),"",ENTRY!F88)</f>
        <v/>
      </c>
      <c r="I72" s="88" t="str">
        <f>IF(ISBLANK(ENTRY!G88),"",ENTRY!G88)</f>
        <v/>
      </c>
      <c r="J72" s="89" t="str">
        <f>IF(ISBLANK(ENTRY!H88),"",ENTRY!H88)</f>
        <v/>
      </c>
      <c r="K72" s="304" t="str">
        <f>IF(ISBLANK(ENTRY!M88),"",ENTRY!M88)</f>
        <v/>
      </c>
      <c r="L72" s="304"/>
      <c r="M72" s="90" t="str">
        <f>IF(ISBLANK(ENTRY!N88),"",ENTRY!N88)</f>
        <v/>
      </c>
      <c r="N72" s="89" t="str">
        <f>IF(ISBLANK(ENTRY!O88),"",ENTRY!O88)</f>
        <v/>
      </c>
      <c r="O72" s="321"/>
      <c r="P72" s="321"/>
      <c r="Q72" s="91" t="str">
        <f>IF(ENTRY!J88&gt;0,ENTRY!J88,"")</f>
        <v/>
      </c>
      <c r="R72" s="300" t="str">
        <f>IF(ISBLANK(ENTRY!K88),"",ENTRY!K88)</f>
        <v/>
      </c>
      <c r="S72" s="300"/>
      <c r="T72" s="194" t="str">
        <f>IF(ISBLANK(ENTRY!L88),"",ENTRY!L88)</f>
        <v/>
      </c>
      <c r="U72" s="92" t="str">
        <f>IF(ISBLANK(ENTRY!Q88),"",ENTRY!Q88)</f>
        <v/>
      </c>
      <c r="V72" s="93" t="str">
        <f>IF(ISBLANK(ENTRY!P88),"",ENTRY!P88)</f>
        <v/>
      </c>
      <c r="W72" s="296" t="str">
        <f>IF(ISBLANK(ENTRY!T88),"",ENTRY!T88)</f>
        <v/>
      </c>
      <c r="X72" s="297"/>
    </row>
    <row r="73" spans="1:79" ht="15.45" customHeight="1" x14ac:dyDescent="0.25">
      <c r="A73" s="78" t="str">
        <f>IF(ISBLANK(ENTRY!A89),"",ENTRY!A89)</f>
        <v/>
      </c>
      <c r="B73" s="79" t="str">
        <f>IF(ISBLANK(ENTRY!B89),"",ENTRY!B89)</f>
        <v/>
      </c>
      <c r="C73" s="294" t="str">
        <f>IF(ISBLANK(ENTRY!C89),"",ENTRY!C89)</f>
        <v/>
      </c>
      <c r="D73" s="295"/>
      <c r="E73" s="305" t="str">
        <f>IF(ISBLANK(ENTRY!D89),"",ENTRY!D89)</f>
        <v/>
      </c>
      <c r="F73" s="305"/>
      <c r="G73" s="80" t="str">
        <f>IF(ISBLANK(ENTRY!E89),"",ENTRY!E89)</f>
        <v/>
      </c>
      <c r="H73" s="80" t="str">
        <f>IF(ISBLANK(ENTRY!F89),"",ENTRY!F89)</f>
        <v/>
      </c>
      <c r="I73" s="80" t="str">
        <f>IF(ISBLANK(ENTRY!G89),"",ENTRY!G89)</f>
        <v/>
      </c>
      <c r="J73" s="81" t="str">
        <f>IF(ISBLANK(ENTRY!H89),"",ENTRY!H89)</f>
        <v/>
      </c>
      <c r="K73" s="303" t="str">
        <f>IF(ISBLANK(ENTRY!M89),"",ENTRY!M89)</f>
        <v/>
      </c>
      <c r="L73" s="303"/>
      <c r="M73" s="82" t="str">
        <f>IF(ISBLANK(ENTRY!N89),"",ENTRY!N89)</f>
        <v/>
      </c>
      <c r="N73" s="81" t="str">
        <f>IF(ISBLANK(ENTRY!O89),"",ENTRY!O89)</f>
        <v/>
      </c>
      <c r="O73" s="301"/>
      <c r="P73" s="301"/>
      <c r="Q73" s="83" t="str">
        <f>IF(ENTRY!J89&gt;0,ENTRY!J89,"")</f>
        <v/>
      </c>
      <c r="R73" s="310" t="str">
        <f>IF(ISBLANK(ENTRY!K89),"",ENTRY!K89)</f>
        <v/>
      </c>
      <c r="S73" s="310"/>
      <c r="T73" s="193" t="str">
        <f>IF(ISBLANK(ENTRY!L89),"",ENTRY!L89)</f>
        <v/>
      </c>
      <c r="U73" s="84" t="str">
        <f>IF(ISBLANK(ENTRY!Q89),"",ENTRY!Q89)</f>
        <v/>
      </c>
      <c r="V73" s="85" t="str">
        <f>IF(ISBLANK(ENTRY!P89),"",ENTRY!P89)</f>
        <v/>
      </c>
      <c r="W73" s="298" t="str">
        <f>IF(ISBLANK(ENTRY!T89),"",ENTRY!T89)</f>
        <v/>
      </c>
      <c r="X73" s="299"/>
    </row>
    <row r="74" spans="1:79" ht="15.45" customHeight="1" x14ac:dyDescent="0.25">
      <c r="A74" s="86" t="str">
        <f>IF(ISBLANK(ENTRY!A90),"",ENTRY!A90)</f>
        <v/>
      </c>
      <c r="B74" s="87" t="str">
        <f>IF(ISBLANK(ENTRY!B90),"",ENTRY!B90)</f>
        <v/>
      </c>
      <c r="C74" s="296" t="str">
        <f>IF(ISBLANK(ENTRY!C90),"",ENTRY!C90)</f>
        <v/>
      </c>
      <c r="D74" s="322"/>
      <c r="E74" s="293" t="str">
        <f>IF(ISBLANK(ENTRY!D90),"",ENTRY!D90)</f>
        <v/>
      </c>
      <c r="F74" s="293"/>
      <c r="G74" s="88" t="str">
        <f>IF(ISBLANK(ENTRY!E90),"",ENTRY!E90)</f>
        <v/>
      </c>
      <c r="H74" s="88" t="str">
        <f>IF(ISBLANK(ENTRY!F90),"",ENTRY!F90)</f>
        <v/>
      </c>
      <c r="I74" s="88" t="str">
        <f>IF(ISBLANK(ENTRY!G90),"",ENTRY!G90)</f>
        <v/>
      </c>
      <c r="J74" s="89" t="str">
        <f>IF(ISBLANK(ENTRY!H90),"",ENTRY!H90)</f>
        <v/>
      </c>
      <c r="K74" s="304" t="str">
        <f>IF(ISBLANK(ENTRY!M90),"",ENTRY!M90)</f>
        <v/>
      </c>
      <c r="L74" s="304"/>
      <c r="M74" s="90" t="str">
        <f>IF(ISBLANK(ENTRY!N90),"",ENTRY!N90)</f>
        <v/>
      </c>
      <c r="N74" s="89" t="str">
        <f>IF(ISBLANK(ENTRY!O90),"",ENTRY!O90)</f>
        <v/>
      </c>
      <c r="O74" s="321"/>
      <c r="P74" s="321"/>
      <c r="Q74" s="91" t="str">
        <f>IF(ENTRY!J90&gt;0,ENTRY!J90,"")</f>
        <v/>
      </c>
      <c r="R74" s="300" t="str">
        <f>IF(ISBLANK(ENTRY!K90),"",ENTRY!K90)</f>
        <v/>
      </c>
      <c r="S74" s="300"/>
      <c r="T74" s="194" t="str">
        <f>IF(ISBLANK(ENTRY!L90),"",ENTRY!L90)</f>
        <v/>
      </c>
      <c r="U74" s="92" t="str">
        <f>IF(ISBLANK(ENTRY!Q90),"",ENTRY!Q90)</f>
        <v/>
      </c>
      <c r="V74" s="93" t="str">
        <f>IF(ISBLANK(ENTRY!P90),"",ENTRY!P90)</f>
        <v/>
      </c>
      <c r="W74" s="296" t="str">
        <f>IF(ISBLANK(ENTRY!T90),"",ENTRY!T90)</f>
        <v/>
      </c>
      <c r="X74" s="297"/>
    </row>
    <row r="75" spans="1:79" ht="15.45" customHeight="1" x14ac:dyDescent="0.25">
      <c r="A75" s="78" t="str">
        <f>IF(ISBLANK(ENTRY!A91),"",ENTRY!A91)</f>
        <v/>
      </c>
      <c r="B75" s="79" t="str">
        <f>IF(ISBLANK(ENTRY!B91),"",ENTRY!B91)</f>
        <v/>
      </c>
      <c r="C75" s="294" t="str">
        <f>IF(ISBLANK(ENTRY!C91),"",ENTRY!C91)</f>
        <v/>
      </c>
      <c r="D75" s="295"/>
      <c r="E75" s="305" t="str">
        <f>IF(ISBLANK(ENTRY!D91),"",ENTRY!D91)</f>
        <v/>
      </c>
      <c r="F75" s="305"/>
      <c r="G75" s="80" t="str">
        <f>IF(ISBLANK(ENTRY!E91),"",ENTRY!E91)</f>
        <v/>
      </c>
      <c r="H75" s="80" t="str">
        <f>IF(ISBLANK(ENTRY!F91),"",ENTRY!F91)</f>
        <v/>
      </c>
      <c r="I75" s="80" t="str">
        <f>IF(ISBLANK(ENTRY!G91),"",ENTRY!G91)</f>
        <v/>
      </c>
      <c r="J75" s="81" t="str">
        <f>IF(ISBLANK(ENTRY!H91),"",ENTRY!H91)</f>
        <v/>
      </c>
      <c r="K75" s="303" t="str">
        <f>IF(ISBLANK(ENTRY!M91),"",ENTRY!M91)</f>
        <v/>
      </c>
      <c r="L75" s="303"/>
      <c r="M75" s="82" t="str">
        <f>IF(ISBLANK(ENTRY!N91),"",ENTRY!N91)</f>
        <v/>
      </c>
      <c r="N75" s="81" t="str">
        <f>IF(ISBLANK(ENTRY!O91),"",ENTRY!O91)</f>
        <v/>
      </c>
      <c r="O75" s="301"/>
      <c r="P75" s="301"/>
      <c r="Q75" s="83" t="str">
        <f>IF(ENTRY!J91&gt;0,ENTRY!J91,"")</f>
        <v/>
      </c>
      <c r="R75" s="310" t="str">
        <f>IF(ISBLANK(ENTRY!K91),"",ENTRY!K91)</f>
        <v/>
      </c>
      <c r="S75" s="310"/>
      <c r="T75" s="193" t="str">
        <f>IF(ISBLANK(ENTRY!L91),"",ENTRY!L91)</f>
        <v/>
      </c>
      <c r="U75" s="84" t="str">
        <f>IF(ISBLANK(ENTRY!Q91),"",ENTRY!Q91)</f>
        <v/>
      </c>
      <c r="V75" s="85" t="str">
        <f>IF(ISBLANK(ENTRY!P91),"",ENTRY!P91)</f>
        <v/>
      </c>
      <c r="W75" s="298" t="str">
        <f>IF(ISBLANK(ENTRY!T91),"",ENTRY!T91)</f>
        <v/>
      </c>
      <c r="X75" s="299"/>
    </row>
    <row r="76" spans="1:79" ht="15.45" customHeight="1" x14ac:dyDescent="0.25">
      <c r="A76" s="86" t="str">
        <f>IF(ISBLANK(ENTRY!A92),"",ENTRY!A92)</f>
        <v/>
      </c>
      <c r="B76" s="87" t="str">
        <f>IF(ISBLANK(ENTRY!B92),"",ENTRY!B92)</f>
        <v/>
      </c>
      <c r="C76" s="296" t="str">
        <f>IF(ISBLANK(ENTRY!C92),"",ENTRY!C92)</f>
        <v/>
      </c>
      <c r="D76" s="322"/>
      <c r="E76" s="293" t="str">
        <f>IF(ISBLANK(ENTRY!D92),"",ENTRY!D92)</f>
        <v/>
      </c>
      <c r="F76" s="293"/>
      <c r="G76" s="88" t="str">
        <f>IF(ISBLANK(ENTRY!E92),"",ENTRY!E92)</f>
        <v/>
      </c>
      <c r="H76" s="88" t="str">
        <f>IF(ISBLANK(ENTRY!F92),"",ENTRY!F92)</f>
        <v/>
      </c>
      <c r="I76" s="88" t="str">
        <f>IF(ISBLANK(ENTRY!G92),"",ENTRY!G92)</f>
        <v/>
      </c>
      <c r="J76" s="89" t="str">
        <f>IF(ISBLANK(ENTRY!H92),"",ENTRY!H92)</f>
        <v/>
      </c>
      <c r="K76" s="304" t="str">
        <f>IF(ISBLANK(ENTRY!M92),"",ENTRY!M92)</f>
        <v/>
      </c>
      <c r="L76" s="304"/>
      <c r="M76" s="90" t="str">
        <f>IF(ISBLANK(ENTRY!N92),"",ENTRY!N92)</f>
        <v/>
      </c>
      <c r="N76" s="89" t="str">
        <f>IF(ISBLANK(ENTRY!O92),"",ENTRY!O92)</f>
        <v/>
      </c>
      <c r="O76" s="321"/>
      <c r="P76" s="321"/>
      <c r="Q76" s="91" t="str">
        <f>IF(ENTRY!J92&gt;0,ENTRY!J92,"")</f>
        <v/>
      </c>
      <c r="R76" s="300" t="str">
        <f>IF(ISBLANK(ENTRY!K92),"",ENTRY!K92)</f>
        <v/>
      </c>
      <c r="S76" s="300"/>
      <c r="T76" s="194" t="str">
        <f>IF(ISBLANK(ENTRY!L92),"",ENTRY!L92)</f>
        <v/>
      </c>
      <c r="U76" s="92" t="str">
        <f>IF(ISBLANK(ENTRY!Q92),"",ENTRY!Q92)</f>
        <v/>
      </c>
      <c r="V76" s="93" t="str">
        <f>IF(ISBLANK(ENTRY!P92),"",ENTRY!P92)</f>
        <v/>
      </c>
      <c r="W76" s="296" t="str">
        <f>IF(ISBLANK(ENTRY!T92),"",ENTRY!T92)</f>
        <v/>
      </c>
      <c r="X76" s="297"/>
    </row>
    <row r="77" spans="1:79" ht="15.45" customHeight="1" x14ac:dyDescent="0.25">
      <c r="A77" s="78" t="str">
        <f>IF(ISBLANK(ENTRY!A93),"",ENTRY!A93)</f>
        <v/>
      </c>
      <c r="B77" s="79" t="str">
        <f>IF(ISBLANK(ENTRY!B93),"",ENTRY!B93)</f>
        <v/>
      </c>
      <c r="C77" s="294" t="str">
        <f>IF(ISBLANK(ENTRY!C93),"",ENTRY!C93)</f>
        <v/>
      </c>
      <c r="D77" s="295"/>
      <c r="E77" s="305" t="str">
        <f>IF(ISBLANK(ENTRY!D93),"",ENTRY!D93)</f>
        <v/>
      </c>
      <c r="F77" s="305"/>
      <c r="G77" s="80" t="str">
        <f>IF(ISBLANK(ENTRY!E93),"",ENTRY!E93)</f>
        <v/>
      </c>
      <c r="H77" s="80" t="str">
        <f>IF(ISBLANK(ENTRY!F93),"",ENTRY!F93)</f>
        <v/>
      </c>
      <c r="I77" s="80" t="str">
        <f>IF(ISBLANK(ENTRY!G93),"",ENTRY!G93)</f>
        <v/>
      </c>
      <c r="J77" s="81" t="str">
        <f>IF(ISBLANK(ENTRY!H93),"",ENTRY!H93)</f>
        <v/>
      </c>
      <c r="K77" s="303" t="str">
        <f>IF(ISBLANK(ENTRY!M93),"",ENTRY!M93)</f>
        <v/>
      </c>
      <c r="L77" s="303"/>
      <c r="M77" s="82" t="str">
        <f>IF(ISBLANK(ENTRY!N93),"",ENTRY!N93)</f>
        <v/>
      </c>
      <c r="N77" s="81" t="str">
        <f>IF(ISBLANK(ENTRY!O93),"",ENTRY!O93)</f>
        <v/>
      </c>
      <c r="O77" s="301"/>
      <c r="P77" s="301"/>
      <c r="Q77" s="83" t="str">
        <f>IF(ENTRY!J93&gt;0,ENTRY!J93,"")</f>
        <v/>
      </c>
      <c r="R77" s="310" t="str">
        <f>IF(ISBLANK(ENTRY!K93),"",ENTRY!K93)</f>
        <v/>
      </c>
      <c r="S77" s="310"/>
      <c r="T77" s="193" t="str">
        <f>IF(ISBLANK(ENTRY!L93),"",ENTRY!L93)</f>
        <v/>
      </c>
      <c r="U77" s="84" t="str">
        <f>IF(ISBLANK(ENTRY!Q93),"",ENTRY!Q93)</f>
        <v/>
      </c>
      <c r="V77" s="85" t="str">
        <f>IF(ISBLANK(ENTRY!P93),"",ENTRY!P93)</f>
        <v/>
      </c>
      <c r="W77" s="298" t="str">
        <f>IF(ISBLANK(ENTRY!T93),"",ENTRY!T93)</f>
        <v/>
      </c>
      <c r="X77" s="299"/>
    </row>
    <row r="78" spans="1:79" ht="15.45" customHeight="1" x14ac:dyDescent="0.25">
      <c r="A78" s="86" t="str">
        <f>IF(ISBLANK(ENTRY!A94),"",ENTRY!A94)</f>
        <v/>
      </c>
      <c r="B78" s="87" t="str">
        <f>IF(ISBLANK(ENTRY!B94),"",ENTRY!B94)</f>
        <v/>
      </c>
      <c r="C78" s="296" t="str">
        <f>IF(ISBLANK(ENTRY!C94),"",ENTRY!C94)</f>
        <v/>
      </c>
      <c r="D78" s="322"/>
      <c r="E78" s="293" t="str">
        <f>IF(ISBLANK(ENTRY!D94),"",ENTRY!D94)</f>
        <v/>
      </c>
      <c r="F78" s="293"/>
      <c r="G78" s="88" t="str">
        <f>IF(ISBLANK(ENTRY!E94),"",ENTRY!E94)</f>
        <v/>
      </c>
      <c r="H78" s="88" t="str">
        <f>IF(ISBLANK(ENTRY!F94),"",ENTRY!F94)</f>
        <v/>
      </c>
      <c r="I78" s="88" t="str">
        <f>IF(ISBLANK(ENTRY!G94),"",ENTRY!G94)</f>
        <v/>
      </c>
      <c r="J78" s="89" t="str">
        <f>IF(ISBLANK(ENTRY!H94),"",ENTRY!H94)</f>
        <v/>
      </c>
      <c r="K78" s="304" t="str">
        <f>IF(ISBLANK(ENTRY!M94),"",ENTRY!M94)</f>
        <v/>
      </c>
      <c r="L78" s="304"/>
      <c r="M78" s="90" t="str">
        <f>IF(ISBLANK(ENTRY!N94),"",ENTRY!N94)</f>
        <v/>
      </c>
      <c r="N78" s="89" t="str">
        <f>IF(ISBLANK(ENTRY!O94),"",ENTRY!O94)</f>
        <v/>
      </c>
      <c r="O78" s="321"/>
      <c r="P78" s="321"/>
      <c r="Q78" s="91" t="str">
        <f>IF(ENTRY!J94&gt;0,ENTRY!J94,"")</f>
        <v/>
      </c>
      <c r="R78" s="300" t="str">
        <f>IF(ISBLANK(ENTRY!K94),"",ENTRY!K94)</f>
        <v/>
      </c>
      <c r="S78" s="300"/>
      <c r="T78" s="194" t="str">
        <f>IF(ISBLANK(ENTRY!L94),"",ENTRY!L94)</f>
        <v/>
      </c>
      <c r="U78" s="92" t="str">
        <f>IF(ISBLANK(ENTRY!Q94),"",ENTRY!Q94)</f>
        <v/>
      </c>
      <c r="V78" s="93" t="str">
        <f>IF(ISBLANK(ENTRY!P94),"",ENTRY!P94)</f>
        <v/>
      </c>
      <c r="W78" s="296" t="str">
        <f>IF(ISBLANK(ENTRY!T94),"",ENTRY!T94)</f>
        <v/>
      </c>
      <c r="X78" s="297"/>
    </row>
    <row r="79" spans="1:79" ht="15.45" customHeight="1" x14ac:dyDescent="0.25">
      <c r="A79" s="78" t="str">
        <f>IF(ISBLANK(ENTRY!A95),"",ENTRY!A95)</f>
        <v/>
      </c>
      <c r="B79" s="79" t="str">
        <f>IF(ISBLANK(ENTRY!B95),"",ENTRY!B95)</f>
        <v/>
      </c>
      <c r="C79" s="294" t="str">
        <f>IF(ISBLANK(ENTRY!C95),"",ENTRY!C95)</f>
        <v/>
      </c>
      <c r="D79" s="295"/>
      <c r="E79" s="305" t="str">
        <f>IF(ISBLANK(ENTRY!D95),"",ENTRY!D95)</f>
        <v/>
      </c>
      <c r="F79" s="305"/>
      <c r="G79" s="80" t="str">
        <f>IF(ISBLANK(ENTRY!E95),"",ENTRY!E95)</f>
        <v/>
      </c>
      <c r="H79" s="80" t="str">
        <f>IF(ISBLANK(ENTRY!F95),"",ENTRY!F95)</f>
        <v/>
      </c>
      <c r="I79" s="80" t="str">
        <f>IF(ISBLANK(ENTRY!G95),"",ENTRY!G95)</f>
        <v/>
      </c>
      <c r="J79" s="81" t="str">
        <f>IF(ISBLANK(ENTRY!H95),"",ENTRY!H95)</f>
        <v/>
      </c>
      <c r="K79" s="303" t="str">
        <f>IF(ISBLANK(ENTRY!M95),"",ENTRY!M95)</f>
        <v/>
      </c>
      <c r="L79" s="303"/>
      <c r="M79" s="82" t="str">
        <f>IF(ISBLANK(ENTRY!N95),"",ENTRY!N95)</f>
        <v/>
      </c>
      <c r="N79" s="81" t="str">
        <f>IF(ISBLANK(ENTRY!O95),"",ENTRY!O95)</f>
        <v/>
      </c>
      <c r="O79" s="301"/>
      <c r="P79" s="301"/>
      <c r="Q79" s="83" t="str">
        <f>IF(ENTRY!J95&gt;0,ENTRY!J95,"")</f>
        <v/>
      </c>
      <c r="R79" s="310" t="str">
        <f>IF(ISBLANK(ENTRY!K95),"",ENTRY!K95)</f>
        <v/>
      </c>
      <c r="S79" s="310"/>
      <c r="T79" s="193" t="str">
        <f>IF(ISBLANK(ENTRY!L95),"",ENTRY!L95)</f>
        <v/>
      </c>
      <c r="U79" s="84" t="str">
        <f>IF(ISBLANK(ENTRY!Q95),"",ENTRY!Q95)</f>
        <v/>
      </c>
      <c r="V79" s="85" t="str">
        <f>IF(ISBLANK(ENTRY!P95),"",ENTRY!P95)</f>
        <v/>
      </c>
      <c r="W79" s="298" t="str">
        <f>IF(ISBLANK(ENTRY!T95),"",ENTRY!T95)</f>
        <v/>
      </c>
      <c r="X79" s="299"/>
    </row>
    <row r="80" spans="1:79" ht="15.45" customHeight="1" x14ac:dyDescent="0.25">
      <c r="A80" s="86" t="str">
        <f>IF(ISBLANK(ENTRY!A96),"",ENTRY!A96)</f>
        <v/>
      </c>
      <c r="B80" s="87" t="str">
        <f>IF(ISBLANK(ENTRY!B96),"",ENTRY!B96)</f>
        <v/>
      </c>
      <c r="C80" s="296" t="str">
        <f>IF(ISBLANK(ENTRY!C96),"",ENTRY!C96)</f>
        <v/>
      </c>
      <c r="D80" s="322"/>
      <c r="E80" s="293" t="str">
        <f>IF(ISBLANK(ENTRY!D96),"",ENTRY!D96)</f>
        <v/>
      </c>
      <c r="F80" s="293"/>
      <c r="G80" s="88" t="str">
        <f>IF(ISBLANK(ENTRY!E96),"",ENTRY!E96)</f>
        <v/>
      </c>
      <c r="H80" s="88" t="str">
        <f>IF(ISBLANK(ENTRY!F96),"",ENTRY!F96)</f>
        <v/>
      </c>
      <c r="I80" s="88" t="str">
        <f>IF(ISBLANK(ENTRY!G96),"",ENTRY!G96)</f>
        <v/>
      </c>
      <c r="J80" s="89" t="str">
        <f>IF(ISBLANK(ENTRY!H96),"",ENTRY!H96)</f>
        <v/>
      </c>
      <c r="K80" s="304" t="str">
        <f>IF(ISBLANK(ENTRY!M96),"",ENTRY!M96)</f>
        <v/>
      </c>
      <c r="L80" s="304"/>
      <c r="M80" s="90" t="str">
        <f>IF(ISBLANK(ENTRY!N96),"",ENTRY!N96)</f>
        <v/>
      </c>
      <c r="N80" s="89" t="str">
        <f>IF(ISBLANK(ENTRY!O96),"",ENTRY!O96)</f>
        <v/>
      </c>
      <c r="O80" s="321"/>
      <c r="P80" s="321"/>
      <c r="Q80" s="91" t="str">
        <f>IF(ENTRY!J96&gt;0,ENTRY!J96,"")</f>
        <v/>
      </c>
      <c r="R80" s="300" t="str">
        <f>IF(ISBLANK(ENTRY!K96),"",ENTRY!K96)</f>
        <v/>
      </c>
      <c r="S80" s="300"/>
      <c r="T80" s="194" t="str">
        <f>IF(ISBLANK(ENTRY!L96),"",ENTRY!L96)</f>
        <v/>
      </c>
      <c r="U80" s="92" t="str">
        <f>IF(ISBLANK(ENTRY!Q96),"",ENTRY!Q96)</f>
        <v/>
      </c>
      <c r="V80" s="93" t="str">
        <f>IF(ISBLANK(ENTRY!P96),"",ENTRY!P96)</f>
        <v/>
      </c>
      <c r="W80" s="296" t="str">
        <f>IF(ISBLANK(ENTRY!T96),"",ENTRY!T96)</f>
        <v/>
      </c>
      <c r="X80" s="297"/>
    </row>
    <row r="81" spans="1:24" ht="15.45" customHeight="1" x14ac:dyDescent="0.25">
      <c r="A81" s="78" t="str">
        <f>IF(ISBLANK(ENTRY!A97),"",ENTRY!A97)</f>
        <v/>
      </c>
      <c r="B81" s="79" t="str">
        <f>IF(ISBLANK(ENTRY!B97),"",ENTRY!B97)</f>
        <v/>
      </c>
      <c r="C81" s="294" t="str">
        <f>IF(ISBLANK(ENTRY!C97),"",ENTRY!C97)</f>
        <v/>
      </c>
      <c r="D81" s="295"/>
      <c r="E81" s="305" t="str">
        <f>IF(ISBLANK(ENTRY!D97),"",ENTRY!D97)</f>
        <v/>
      </c>
      <c r="F81" s="305"/>
      <c r="G81" s="80" t="str">
        <f>IF(ISBLANK(ENTRY!E97),"",ENTRY!E97)</f>
        <v/>
      </c>
      <c r="H81" s="80" t="str">
        <f>IF(ISBLANK(ENTRY!F97),"",ENTRY!F97)</f>
        <v/>
      </c>
      <c r="I81" s="80" t="str">
        <f>IF(ISBLANK(ENTRY!G97),"",ENTRY!G97)</f>
        <v/>
      </c>
      <c r="J81" s="81" t="str">
        <f>IF(ISBLANK(ENTRY!H97),"",ENTRY!H97)</f>
        <v/>
      </c>
      <c r="K81" s="303" t="str">
        <f>IF(ISBLANK(ENTRY!M97),"",ENTRY!M97)</f>
        <v/>
      </c>
      <c r="L81" s="303"/>
      <c r="M81" s="82" t="str">
        <f>IF(ISBLANK(ENTRY!N97),"",ENTRY!N97)</f>
        <v/>
      </c>
      <c r="N81" s="81" t="str">
        <f>IF(ISBLANK(ENTRY!O97),"",ENTRY!O97)</f>
        <v/>
      </c>
      <c r="O81" s="301"/>
      <c r="P81" s="301"/>
      <c r="Q81" s="83" t="str">
        <f>IF(ENTRY!J97&gt;0,ENTRY!J97,"")</f>
        <v/>
      </c>
      <c r="R81" s="310" t="str">
        <f>IF(ISBLANK(ENTRY!K97),"",ENTRY!K97)</f>
        <v/>
      </c>
      <c r="S81" s="310"/>
      <c r="T81" s="193" t="str">
        <f>IF(ISBLANK(ENTRY!L97),"",ENTRY!L97)</f>
        <v/>
      </c>
      <c r="U81" s="84" t="str">
        <f>IF(ISBLANK(ENTRY!Q97),"",ENTRY!Q97)</f>
        <v/>
      </c>
      <c r="V81" s="85" t="str">
        <f>IF(ISBLANK(ENTRY!P97),"",ENTRY!P97)</f>
        <v/>
      </c>
      <c r="W81" s="298" t="str">
        <f>IF(ISBLANK(ENTRY!T97),"",ENTRY!T97)</f>
        <v/>
      </c>
      <c r="X81" s="299"/>
    </row>
    <row r="82" spans="1:24" ht="15.45" customHeight="1" x14ac:dyDescent="0.25">
      <c r="A82" s="86" t="str">
        <f>IF(ISBLANK(ENTRY!A98),"",ENTRY!A98)</f>
        <v/>
      </c>
      <c r="B82" s="87" t="str">
        <f>IF(ISBLANK(ENTRY!B98),"",ENTRY!B98)</f>
        <v/>
      </c>
      <c r="C82" s="296" t="str">
        <f>IF(ISBLANK(ENTRY!C98),"",ENTRY!C98)</f>
        <v/>
      </c>
      <c r="D82" s="322"/>
      <c r="E82" s="293" t="str">
        <f>IF(ISBLANK(ENTRY!D98),"",ENTRY!D98)</f>
        <v/>
      </c>
      <c r="F82" s="293"/>
      <c r="G82" s="88" t="str">
        <f>IF(ISBLANK(ENTRY!E98),"",ENTRY!E98)</f>
        <v/>
      </c>
      <c r="H82" s="88" t="str">
        <f>IF(ISBLANK(ENTRY!F98),"",ENTRY!F98)</f>
        <v/>
      </c>
      <c r="I82" s="88" t="str">
        <f>IF(ISBLANK(ENTRY!G98),"",ENTRY!G98)</f>
        <v/>
      </c>
      <c r="J82" s="89" t="str">
        <f>IF(ISBLANK(ENTRY!H98),"",ENTRY!H98)</f>
        <v/>
      </c>
      <c r="K82" s="304" t="str">
        <f>IF(ISBLANK(ENTRY!M98),"",ENTRY!M98)</f>
        <v/>
      </c>
      <c r="L82" s="304"/>
      <c r="M82" s="90" t="str">
        <f>IF(ISBLANK(ENTRY!N98),"",ENTRY!N98)</f>
        <v/>
      </c>
      <c r="N82" s="89" t="str">
        <f>IF(ISBLANK(ENTRY!O98),"",ENTRY!O98)</f>
        <v/>
      </c>
      <c r="O82" s="321"/>
      <c r="P82" s="321"/>
      <c r="Q82" s="91" t="str">
        <f>IF(ENTRY!J98&gt;0,ENTRY!J98,"")</f>
        <v/>
      </c>
      <c r="R82" s="300" t="str">
        <f>IF(ISBLANK(ENTRY!K98),"",ENTRY!K98)</f>
        <v/>
      </c>
      <c r="S82" s="300"/>
      <c r="T82" s="194" t="str">
        <f>IF(ISBLANK(ENTRY!L98),"",ENTRY!L98)</f>
        <v/>
      </c>
      <c r="U82" s="92" t="str">
        <f>IF(ISBLANK(ENTRY!Q98),"",ENTRY!Q98)</f>
        <v/>
      </c>
      <c r="V82" s="93" t="str">
        <f>IF(ISBLANK(ENTRY!P98),"",ENTRY!P98)</f>
        <v/>
      </c>
      <c r="W82" s="296" t="str">
        <f>IF(ISBLANK(ENTRY!T98),"",ENTRY!T98)</f>
        <v/>
      </c>
      <c r="X82" s="297"/>
    </row>
    <row r="83" spans="1:24" ht="15.45" customHeight="1" x14ac:dyDescent="0.25">
      <c r="A83" s="78" t="str">
        <f>IF(ISBLANK(ENTRY!A99),"",ENTRY!A99)</f>
        <v/>
      </c>
      <c r="B83" s="79" t="str">
        <f>IF(ISBLANK(ENTRY!B99),"",ENTRY!B99)</f>
        <v/>
      </c>
      <c r="C83" s="294" t="str">
        <f>IF(ISBLANK(ENTRY!C99),"",ENTRY!C99)</f>
        <v/>
      </c>
      <c r="D83" s="295"/>
      <c r="E83" s="305" t="str">
        <f>IF(ISBLANK(ENTRY!D99),"",ENTRY!D99)</f>
        <v/>
      </c>
      <c r="F83" s="305"/>
      <c r="G83" s="80" t="str">
        <f>IF(ISBLANK(ENTRY!E99),"",ENTRY!E99)</f>
        <v/>
      </c>
      <c r="H83" s="80" t="str">
        <f>IF(ISBLANK(ENTRY!F99),"",ENTRY!F99)</f>
        <v/>
      </c>
      <c r="I83" s="80" t="str">
        <f>IF(ISBLANK(ENTRY!G99),"",ENTRY!G99)</f>
        <v/>
      </c>
      <c r="J83" s="81" t="str">
        <f>IF(ISBLANK(ENTRY!H99),"",ENTRY!H99)</f>
        <v/>
      </c>
      <c r="K83" s="303" t="str">
        <f>IF(ISBLANK(ENTRY!M99),"",ENTRY!M99)</f>
        <v/>
      </c>
      <c r="L83" s="303"/>
      <c r="M83" s="82" t="str">
        <f>IF(ISBLANK(ENTRY!N99),"",ENTRY!N99)</f>
        <v/>
      </c>
      <c r="N83" s="81" t="str">
        <f>IF(ISBLANK(ENTRY!O99),"",ENTRY!O99)</f>
        <v/>
      </c>
      <c r="O83" s="301"/>
      <c r="P83" s="301"/>
      <c r="Q83" s="83" t="str">
        <f>IF(ENTRY!J99&gt;0,ENTRY!J99,"")</f>
        <v/>
      </c>
      <c r="R83" s="310" t="str">
        <f>IF(ISBLANK(ENTRY!K99),"",ENTRY!K99)</f>
        <v/>
      </c>
      <c r="S83" s="310"/>
      <c r="T83" s="193" t="str">
        <f>IF(ISBLANK(ENTRY!L99),"",ENTRY!L99)</f>
        <v/>
      </c>
      <c r="U83" s="84" t="str">
        <f>IF(ISBLANK(ENTRY!Q99),"",ENTRY!Q99)</f>
        <v/>
      </c>
      <c r="V83" s="85" t="str">
        <f>IF(ISBLANK(ENTRY!P99),"",ENTRY!P99)</f>
        <v/>
      </c>
      <c r="W83" s="298" t="str">
        <f>IF(ISBLANK(ENTRY!T99),"",ENTRY!T99)</f>
        <v/>
      </c>
      <c r="X83" s="299"/>
    </row>
    <row r="84" spans="1:24" ht="15.45" customHeight="1" x14ac:dyDescent="0.25">
      <c r="A84" s="86" t="str">
        <f>IF(ISBLANK(ENTRY!A100),"",ENTRY!A100)</f>
        <v/>
      </c>
      <c r="B84" s="87" t="str">
        <f>IF(ISBLANK(ENTRY!B100),"",ENTRY!B100)</f>
        <v/>
      </c>
      <c r="C84" s="296" t="str">
        <f>IF(ISBLANK(ENTRY!C100),"",ENTRY!C100)</f>
        <v/>
      </c>
      <c r="D84" s="322"/>
      <c r="E84" s="293" t="str">
        <f>IF(ISBLANK(ENTRY!D100),"",ENTRY!D100)</f>
        <v/>
      </c>
      <c r="F84" s="293"/>
      <c r="G84" s="88" t="str">
        <f>IF(ISBLANK(ENTRY!E100),"",ENTRY!E100)</f>
        <v/>
      </c>
      <c r="H84" s="88" t="str">
        <f>IF(ISBLANK(ENTRY!F100),"",ENTRY!F100)</f>
        <v/>
      </c>
      <c r="I84" s="88" t="str">
        <f>IF(ISBLANK(ENTRY!G100),"",ENTRY!G100)</f>
        <v/>
      </c>
      <c r="J84" s="89" t="str">
        <f>IF(ISBLANK(ENTRY!H100),"",ENTRY!H100)</f>
        <v/>
      </c>
      <c r="K84" s="304" t="str">
        <f>IF(ISBLANK(ENTRY!M100),"",ENTRY!M100)</f>
        <v/>
      </c>
      <c r="L84" s="304"/>
      <c r="M84" s="90" t="str">
        <f>IF(ISBLANK(ENTRY!N100),"",ENTRY!N100)</f>
        <v/>
      </c>
      <c r="N84" s="89" t="str">
        <f>IF(ISBLANK(ENTRY!O100),"",ENTRY!O100)</f>
        <v/>
      </c>
      <c r="O84" s="321"/>
      <c r="P84" s="321"/>
      <c r="Q84" s="91" t="str">
        <f>IF(ENTRY!J100&gt;0,ENTRY!J100,"")</f>
        <v/>
      </c>
      <c r="R84" s="300" t="str">
        <f>IF(ISBLANK(ENTRY!K100),"",ENTRY!K100)</f>
        <v/>
      </c>
      <c r="S84" s="300"/>
      <c r="T84" s="194" t="str">
        <f>IF(ISBLANK(ENTRY!L100),"",ENTRY!L100)</f>
        <v/>
      </c>
      <c r="U84" s="92" t="str">
        <f>IF(ISBLANK(ENTRY!Q100),"",ENTRY!Q100)</f>
        <v/>
      </c>
      <c r="V84" s="93" t="str">
        <f>IF(ISBLANK(ENTRY!P100),"",ENTRY!P100)</f>
        <v/>
      </c>
      <c r="W84" s="296" t="str">
        <f>IF(ISBLANK(ENTRY!T100),"",ENTRY!T100)</f>
        <v/>
      </c>
      <c r="X84" s="297"/>
    </row>
    <row r="85" spans="1:24" ht="15.45" customHeight="1" x14ac:dyDescent="0.25">
      <c r="A85" s="78" t="str">
        <f>IF(ISBLANK(ENTRY!A101),"",ENTRY!A101)</f>
        <v/>
      </c>
      <c r="B85" s="79" t="str">
        <f>IF(ISBLANK(ENTRY!B101),"",ENTRY!B101)</f>
        <v/>
      </c>
      <c r="C85" s="294" t="str">
        <f>IF(ISBLANK(ENTRY!C101),"",ENTRY!C101)</f>
        <v/>
      </c>
      <c r="D85" s="295"/>
      <c r="E85" s="305" t="str">
        <f>IF(ISBLANK(ENTRY!D101),"",ENTRY!D101)</f>
        <v/>
      </c>
      <c r="F85" s="305"/>
      <c r="G85" s="80" t="str">
        <f>IF(ISBLANK(ENTRY!E101),"",ENTRY!E101)</f>
        <v/>
      </c>
      <c r="H85" s="80" t="str">
        <f>IF(ISBLANK(ENTRY!F101),"",ENTRY!F101)</f>
        <v/>
      </c>
      <c r="I85" s="80" t="str">
        <f>IF(ISBLANK(ENTRY!G101),"",ENTRY!G101)</f>
        <v/>
      </c>
      <c r="J85" s="81" t="str">
        <f>IF(ISBLANK(ENTRY!H101),"",ENTRY!H101)</f>
        <v/>
      </c>
      <c r="K85" s="303" t="str">
        <f>IF(ISBLANK(ENTRY!M101),"",ENTRY!M101)</f>
        <v/>
      </c>
      <c r="L85" s="303"/>
      <c r="M85" s="82" t="str">
        <f>IF(ISBLANK(ENTRY!N101),"",ENTRY!N101)</f>
        <v/>
      </c>
      <c r="N85" s="81" t="str">
        <f>IF(ISBLANK(ENTRY!O101),"",ENTRY!O101)</f>
        <v/>
      </c>
      <c r="O85" s="301"/>
      <c r="P85" s="301"/>
      <c r="Q85" s="83" t="str">
        <f>IF(ENTRY!J101&gt;0,ENTRY!J101,"")</f>
        <v/>
      </c>
      <c r="R85" s="310" t="str">
        <f>IF(ISBLANK(ENTRY!K101),"",ENTRY!K101)</f>
        <v/>
      </c>
      <c r="S85" s="310"/>
      <c r="T85" s="193" t="str">
        <f>IF(ISBLANK(ENTRY!L101),"",ENTRY!L101)</f>
        <v/>
      </c>
      <c r="U85" s="84" t="str">
        <f>IF(ISBLANK(ENTRY!Q101),"",ENTRY!Q101)</f>
        <v/>
      </c>
      <c r="V85" s="85" t="str">
        <f>IF(ISBLANK(ENTRY!P101),"",ENTRY!P101)</f>
        <v/>
      </c>
      <c r="W85" s="298" t="str">
        <f>IF(ISBLANK(ENTRY!T101),"",ENTRY!T101)</f>
        <v/>
      </c>
      <c r="X85" s="299"/>
    </row>
    <row r="86" spans="1:24" ht="15.45" customHeight="1" x14ac:dyDescent="0.25">
      <c r="A86" s="86" t="str">
        <f>IF(ISBLANK(ENTRY!A102),"",ENTRY!A102)</f>
        <v/>
      </c>
      <c r="B86" s="87" t="str">
        <f>IF(ISBLANK(ENTRY!B102),"",ENTRY!B102)</f>
        <v/>
      </c>
      <c r="C86" s="296" t="str">
        <f>IF(ISBLANK(ENTRY!C102),"",ENTRY!C102)</f>
        <v/>
      </c>
      <c r="D86" s="322"/>
      <c r="E86" s="293" t="str">
        <f>IF(ISBLANK(ENTRY!D102),"",ENTRY!D102)</f>
        <v/>
      </c>
      <c r="F86" s="293"/>
      <c r="G86" s="88" t="str">
        <f>IF(ISBLANK(ENTRY!E102),"",ENTRY!E102)</f>
        <v/>
      </c>
      <c r="H86" s="88" t="str">
        <f>IF(ISBLANK(ENTRY!F102),"",ENTRY!F102)</f>
        <v/>
      </c>
      <c r="I86" s="88" t="str">
        <f>IF(ISBLANK(ENTRY!G102),"",ENTRY!G102)</f>
        <v/>
      </c>
      <c r="J86" s="89" t="str">
        <f>IF(ISBLANK(ENTRY!H102),"",ENTRY!H102)</f>
        <v/>
      </c>
      <c r="K86" s="304" t="str">
        <f>IF(ISBLANK(ENTRY!M102),"",ENTRY!M102)</f>
        <v/>
      </c>
      <c r="L86" s="304"/>
      <c r="M86" s="90" t="str">
        <f>IF(ISBLANK(ENTRY!N102),"",ENTRY!N102)</f>
        <v/>
      </c>
      <c r="N86" s="89" t="str">
        <f>IF(ISBLANK(ENTRY!O102),"",ENTRY!O102)</f>
        <v/>
      </c>
      <c r="O86" s="321"/>
      <c r="P86" s="321"/>
      <c r="Q86" s="91" t="str">
        <f>IF(ENTRY!J102&gt;0,ENTRY!J102,"")</f>
        <v/>
      </c>
      <c r="R86" s="300" t="str">
        <f>IF(ISBLANK(ENTRY!K102),"",ENTRY!K102)</f>
        <v/>
      </c>
      <c r="S86" s="300"/>
      <c r="T86" s="194" t="str">
        <f>IF(ISBLANK(ENTRY!L102),"",ENTRY!L102)</f>
        <v/>
      </c>
      <c r="U86" s="92" t="str">
        <f>IF(ISBLANK(ENTRY!Q102),"",ENTRY!Q102)</f>
        <v/>
      </c>
      <c r="V86" s="93" t="str">
        <f>IF(ISBLANK(ENTRY!P102),"",ENTRY!P102)</f>
        <v/>
      </c>
      <c r="W86" s="296" t="str">
        <f>IF(ISBLANK(ENTRY!T102),"",ENTRY!T102)</f>
        <v/>
      </c>
      <c r="X86" s="297"/>
    </row>
    <row r="87" spans="1:24" ht="15.45" customHeight="1" x14ac:dyDescent="0.25">
      <c r="A87" s="78" t="str">
        <f>IF(ISBLANK(ENTRY!A103),"",ENTRY!A103)</f>
        <v/>
      </c>
      <c r="B87" s="79" t="str">
        <f>IF(ISBLANK(ENTRY!B103),"",ENTRY!B103)</f>
        <v/>
      </c>
      <c r="C87" s="294" t="str">
        <f>IF(ISBLANK(ENTRY!C103),"",ENTRY!C103)</f>
        <v/>
      </c>
      <c r="D87" s="295"/>
      <c r="E87" s="305" t="str">
        <f>IF(ISBLANK(ENTRY!D103),"",ENTRY!D103)</f>
        <v/>
      </c>
      <c r="F87" s="305"/>
      <c r="G87" s="80" t="str">
        <f>IF(ISBLANK(ENTRY!E103),"",ENTRY!E103)</f>
        <v/>
      </c>
      <c r="H87" s="80" t="str">
        <f>IF(ISBLANK(ENTRY!F103),"",ENTRY!F103)</f>
        <v/>
      </c>
      <c r="I87" s="80" t="str">
        <f>IF(ISBLANK(ENTRY!G103),"",ENTRY!G103)</f>
        <v/>
      </c>
      <c r="J87" s="81" t="str">
        <f>IF(ISBLANK(ENTRY!H103),"",ENTRY!H103)</f>
        <v/>
      </c>
      <c r="K87" s="303" t="str">
        <f>IF(ISBLANK(ENTRY!M103),"",ENTRY!M103)</f>
        <v/>
      </c>
      <c r="L87" s="303"/>
      <c r="M87" s="82" t="str">
        <f>IF(ISBLANK(ENTRY!N103),"",ENTRY!N103)</f>
        <v/>
      </c>
      <c r="N87" s="81" t="str">
        <f>IF(ISBLANK(ENTRY!O103),"",ENTRY!O103)</f>
        <v/>
      </c>
      <c r="O87" s="301"/>
      <c r="P87" s="301"/>
      <c r="Q87" s="83" t="str">
        <f>IF(ENTRY!J103&gt;0,ENTRY!J103,"")</f>
        <v/>
      </c>
      <c r="R87" s="310" t="str">
        <f>IF(ISBLANK(ENTRY!K103),"",ENTRY!K103)</f>
        <v/>
      </c>
      <c r="S87" s="310"/>
      <c r="T87" s="193" t="str">
        <f>IF(ISBLANK(ENTRY!L103),"",ENTRY!L103)</f>
        <v/>
      </c>
      <c r="U87" s="84" t="str">
        <f>IF(ISBLANK(ENTRY!Q103),"",ENTRY!Q103)</f>
        <v/>
      </c>
      <c r="V87" s="85" t="str">
        <f>IF(ISBLANK(ENTRY!P103),"",ENTRY!P103)</f>
        <v/>
      </c>
      <c r="W87" s="298" t="str">
        <f>IF(ISBLANK(ENTRY!T103),"",ENTRY!T103)</f>
        <v/>
      </c>
      <c r="X87" s="299"/>
    </row>
    <row r="88" spans="1:24" ht="15.45" customHeight="1" x14ac:dyDescent="0.25">
      <c r="A88" s="86" t="str">
        <f>IF(ISBLANK(ENTRY!A104),"",ENTRY!A104)</f>
        <v/>
      </c>
      <c r="B88" s="87" t="str">
        <f>IF(ISBLANK(ENTRY!B104),"",ENTRY!B104)</f>
        <v/>
      </c>
      <c r="C88" s="296" t="str">
        <f>IF(ISBLANK(ENTRY!C104),"",ENTRY!C104)</f>
        <v/>
      </c>
      <c r="D88" s="322"/>
      <c r="E88" s="293" t="str">
        <f>IF(ISBLANK(ENTRY!D104),"",ENTRY!D104)</f>
        <v/>
      </c>
      <c r="F88" s="293"/>
      <c r="G88" s="88" t="str">
        <f>IF(ISBLANK(ENTRY!E104),"",ENTRY!E104)</f>
        <v/>
      </c>
      <c r="H88" s="88" t="str">
        <f>IF(ISBLANK(ENTRY!F104),"",ENTRY!F104)</f>
        <v/>
      </c>
      <c r="I88" s="88" t="str">
        <f>IF(ISBLANK(ENTRY!G104),"",ENTRY!G104)</f>
        <v/>
      </c>
      <c r="J88" s="89" t="str">
        <f>IF(ISBLANK(ENTRY!H104),"",ENTRY!H104)</f>
        <v/>
      </c>
      <c r="K88" s="304" t="str">
        <f>IF(ISBLANK(ENTRY!M104),"",ENTRY!M104)</f>
        <v/>
      </c>
      <c r="L88" s="304"/>
      <c r="M88" s="90" t="str">
        <f>IF(ISBLANK(ENTRY!N104),"",ENTRY!N104)</f>
        <v/>
      </c>
      <c r="N88" s="89" t="str">
        <f>IF(ISBLANK(ENTRY!O104),"",ENTRY!O104)</f>
        <v/>
      </c>
      <c r="O88" s="321"/>
      <c r="P88" s="321"/>
      <c r="Q88" s="91" t="str">
        <f>IF(ENTRY!J104&gt;0,ENTRY!J104,"")</f>
        <v/>
      </c>
      <c r="R88" s="300" t="str">
        <f>IF(ISBLANK(ENTRY!K104),"",ENTRY!K104)</f>
        <v/>
      </c>
      <c r="S88" s="300"/>
      <c r="T88" s="194" t="str">
        <f>IF(ISBLANK(ENTRY!L104),"",ENTRY!L104)</f>
        <v/>
      </c>
      <c r="U88" s="92" t="str">
        <f>IF(ISBLANK(ENTRY!Q104),"",ENTRY!Q104)</f>
        <v/>
      </c>
      <c r="V88" s="93" t="str">
        <f>IF(ISBLANK(ENTRY!P104),"",ENTRY!P104)</f>
        <v/>
      </c>
      <c r="W88" s="296" t="str">
        <f>IF(ISBLANK(ENTRY!T104),"",ENTRY!T104)</f>
        <v/>
      </c>
      <c r="X88" s="297"/>
    </row>
    <row r="89" spans="1:24" ht="15.45" customHeight="1" x14ac:dyDescent="0.25">
      <c r="A89" s="78" t="str">
        <f>IF(ISBLANK(ENTRY!A105),"",ENTRY!A105)</f>
        <v/>
      </c>
      <c r="B89" s="79" t="str">
        <f>IF(ISBLANK(ENTRY!B105),"",ENTRY!B105)</f>
        <v/>
      </c>
      <c r="C89" s="294" t="str">
        <f>IF(ISBLANK(ENTRY!C105),"",ENTRY!C105)</f>
        <v/>
      </c>
      <c r="D89" s="295"/>
      <c r="E89" s="305" t="str">
        <f>IF(ISBLANK(ENTRY!D105),"",ENTRY!D105)</f>
        <v/>
      </c>
      <c r="F89" s="305"/>
      <c r="G89" s="80" t="str">
        <f>IF(ISBLANK(ENTRY!E105),"",ENTRY!E105)</f>
        <v/>
      </c>
      <c r="H89" s="80" t="str">
        <f>IF(ISBLANK(ENTRY!F105),"",ENTRY!F105)</f>
        <v/>
      </c>
      <c r="I89" s="80" t="str">
        <f>IF(ISBLANK(ENTRY!G105),"",ENTRY!G105)</f>
        <v/>
      </c>
      <c r="J89" s="81" t="str">
        <f>IF(ISBLANK(ENTRY!H105),"",ENTRY!H105)</f>
        <v/>
      </c>
      <c r="K89" s="303" t="str">
        <f>IF(ISBLANK(ENTRY!M105),"",ENTRY!M105)</f>
        <v/>
      </c>
      <c r="L89" s="303"/>
      <c r="M89" s="82" t="str">
        <f>IF(ISBLANK(ENTRY!N105),"",ENTRY!N105)</f>
        <v/>
      </c>
      <c r="N89" s="81" t="str">
        <f>IF(ISBLANK(ENTRY!O105),"",ENTRY!O105)</f>
        <v/>
      </c>
      <c r="O89" s="301"/>
      <c r="P89" s="301"/>
      <c r="Q89" s="83" t="str">
        <f>IF(ENTRY!J105&gt;0,ENTRY!J105,"")</f>
        <v/>
      </c>
      <c r="R89" s="310" t="str">
        <f>IF(ISBLANK(ENTRY!K105),"",ENTRY!K105)</f>
        <v/>
      </c>
      <c r="S89" s="310"/>
      <c r="T89" s="193" t="str">
        <f>IF(ISBLANK(ENTRY!L105),"",ENTRY!L105)</f>
        <v/>
      </c>
      <c r="U89" s="84" t="str">
        <f>IF(ISBLANK(ENTRY!Q105),"",ENTRY!Q105)</f>
        <v/>
      </c>
      <c r="V89" s="85" t="str">
        <f>IF(ISBLANK(ENTRY!P105),"",ENTRY!P105)</f>
        <v/>
      </c>
      <c r="W89" s="298" t="str">
        <f>IF(ISBLANK(ENTRY!T105),"",ENTRY!T105)</f>
        <v/>
      </c>
      <c r="X89" s="299"/>
    </row>
    <row r="90" spans="1:24" ht="15.45" customHeight="1" x14ac:dyDescent="0.25">
      <c r="A90" s="86" t="str">
        <f>IF(ISBLANK(ENTRY!A106),"",ENTRY!A106)</f>
        <v/>
      </c>
      <c r="B90" s="87" t="str">
        <f>IF(ISBLANK(ENTRY!B106),"",ENTRY!B106)</f>
        <v/>
      </c>
      <c r="C90" s="296" t="str">
        <f>IF(ISBLANK(ENTRY!C106),"",ENTRY!C106)</f>
        <v/>
      </c>
      <c r="D90" s="322"/>
      <c r="E90" s="293" t="str">
        <f>IF(ISBLANK(ENTRY!D106),"",ENTRY!D106)</f>
        <v/>
      </c>
      <c r="F90" s="293"/>
      <c r="G90" s="88" t="str">
        <f>IF(ISBLANK(ENTRY!E106),"",ENTRY!E106)</f>
        <v/>
      </c>
      <c r="H90" s="88" t="str">
        <f>IF(ISBLANK(ENTRY!F106),"",ENTRY!F106)</f>
        <v/>
      </c>
      <c r="I90" s="88" t="str">
        <f>IF(ISBLANK(ENTRY!G106),"",ENTRY!G106)</f>
        <v/>
      </c>
      <c r="J90" s="89" t="str">
        <f>IF(ISBLANK(ENTRY!H106),"",ENTRY!H106)</f>
        <v/>
      </c>
      <c r="K90" s="304" t="str">
        <f>IF(ISBLANK(ENTRY!M106),"",ENTRY!M106)</f>
        <v/>
      </c>
      <c r="L90" s="304"/>
      <c r="M90" s="90" t="str">
        <f>IF(ISBLANK(ENTRY!N106),"",ENTRY!N106)</f>
        <v/>
      </c>
      <c r="N90" s="89" t="str">
        <f>IF(ISBLANK(ENTRY!O106),"",ENTRY!O106)</f>
        <v/>
      </c>
      <c r="O90" s="321"/>
      <c r="P90" s="321"/>
      <c r="Q90" s="91" t="str">
        <f>IF(ENTRY!J106&gt;0,ENTRY!J106,"")</f>
        <v/>
      </c>
      <c r="R90" s="300" t="str">
        <f>IF(ISBLANK(ENTRY!K106),"",ENTRY!K106)</f>
        <v/>
      </c>
      <c r="S90" s="300"/>
      <c r="T90" s="194" t="str">
        <f>IF(ISBLANK(ENTRY!L106),"",ENTRY!L106)</f>
        <v/>
      </c>
      <c r="U90" s="92" t="str">
        <f>IF(ISBLANK(ENTRY!Q106),"",ENTRY!Q106)</f>
        <v/>
      </c>
      <c r="V90" s="93" t="str">
        <f>IF(ISBLANK(ENTRY!P106),"",ENTRY!P106)</f>
        <v/>
      </c>
      <c r="W90" s="296" t="str">
        <f>IF(ISBLANK(ENTRY!T106),"",ENTRY!T106)</f>
        <v/>
      </c>
      <c r="X90" s="297"/>
    </row>
    <row r="91" spans="1:24" ht="15.45" customHeight="1" x14ac:dyDescent="0.25">
      <c r="A91" s="78" t="str">
        <f>IF(ISBLANK(ENTRY!A107),"",ENTRY!A107)</f>
        <v/>
      </c>
      <c r="B91" s="79" t="str">
        <f>IF(ISBLANK(ENTRY!B107),"",ENTRY!B107)</f>
        <v/>
      </c>
      <c r="C91" s="294" t="str">
        <f>IF(ISBLANK(ENTRY!C107),"",ENTRY!C107)</f>
        <v/>
      </c>
      <c r="D91" s="295"/>
      <c r="E91" s="305" t="str">
        <f>IF(ISBLANK(ENTRY!D107),"",ENTRY!D107)</f>
        <v/>
      </c>
      <c r="F91" s="305"/>
      <c r="G91" s="80" t="str">
        <f>IF(ISBLANK(ENTRY!E107),"",ENTRY!E107)</f>
        <v/>
      </c>
      <c r="H91" s="80" t="str">
        <f>IF(ISBLANK(ENTRY!F107),"",ENTRY!F107)</f>
        <v/>
      </c>
      <c r="I91" s="80" t="str">
        <f>IF(ISBLANK(ENTRY!G107),"",ENTRY!G107)</f>
        <v/>
      </c>
      <c r="J91" s="81" t="str">
        <f>IF(ISBLANK(ENTRY!H107),"",ENTRY!H107)</f>
        <v/>
      </c>
      <c r="K91" s="303" t="str">
        <f>IF(ISBLANK(ENTRY!M107),"",ENTRY!M107)</f>
        <v/>
      </c>
      <c r="L91" s="303"/>
      <c r="M91" s="82" t="str">
        <f>IF(ISBLANK(ENTRY!N107),"",ENTRY!N107)</f>
        <v/>
      </c>
      <c r="N91" s="81" t="str">
        <f>IF(ISBLANK(ENTRY!O107),"",ENTRY!O107)</f>
        <v/>
      </c>
      <c r="O91" s="301"/>
      <c r="P91" s="301"/>
      <c r="Q91" s="83" t="str">
        <f>IF(ENTRY!J107&gt;0,ENTRY!J107,"")</f>
        <v/>
      </c>
      <c r="R91" s="310" t="str">
        <f>IF(ISBLANK(ENTRY!K107),"",ENTRY!K107)</f>
        <v/>
      </c>
      <c r="S91" s="310"/>
      <c r="T91" s="193" t="str">
        <f>IF(ISBLANK(ENTRY!L107),"",ENTRY!L107)</f>
        <v/>
      </c>
      <c r="U91" s="84" t="str">
        <f>IF(ISBLANK(ENTRY!Q107),"",ENTRY!Q107)</f>
        <v/>
      </c>
      <c r="V91" s="85" t="str">
        <f>IF(ISBLANK(ENTRY!P107),"",ENTRY!P107)</f>
        <v/>
      </c>
      <c r="W91" s="298" t="str">
        <f>IF(ISBLANK(ENTRY!T107),"",ENTRY!T107)</f>
        <v/>
      </c>
      <c r="X91" s="299"/>
    </row>
    <row r="92" spans="1:24" ht="15.45" customHeight="1" x14ac:dyDescent="0.25">
      <c r="A92" s="86" t="str">
        <f>IF(ISBLANK(ENTRY!A108),"",ENTRY!A108)</f>
        <v/>
      </c>
      <c r="B92" s="87" t="str">
        <f>IF(ISBLANK(ENTRY!B108),"",ENTRY!B108)</f>
        <v/>
      </c>
      <c r="C92" s="296" t="str">
        <f>IF(ISBLANK(ENTRY!C108),"",ENTRY!C108)</f>
        <v/>
      </c>
      <c r="D92" s="322"/>
      <c r="E92" s="293" t="str">
        <f>IF(ISBLANK(ENTRY!D108),"",ENTRY!D108)</f>
        <v/>
      </c>
      <c r="F92" s="293"/>
      <c r="G92" s="88" t="str">
        <f>IF(ISBLANK(ENTRY!E108),"",ENTRY!E108)</f>
        <v/>
      </c>
      <c r="H92" s="88" t="str">
        <f>IF(ISBLANK(ENTRY!F108),"",ENTRY!F108)</f>
        <v/>
      </c>
      <c r="I92" s="88" t="str">
        <f>IF(ISBLANK(ENTRY!G108),"",ENTRY!G108)</f>
        <v/>
      </c>
      <c r="J92" s="89" t="str">
        <f>IF(ISBLANK(ENTRY!H108),"",ENTRY!H108)</f>
        <v/>
      </c>
      <c r="K92" s="304" t="str">
        <f>IF(ISBLANK(ENTRY!M108),"",ENTRY!M108)</f>
        <v/>
      </c>
      <c r="L92" s="304"/>
      <c r="M92" s="90" t="str">
        <f>IF(ISBLANK(ENTRY!N108),"",ENTRY!N108)</f>
        <v/>
      </c>
      <c r="N92" s="89" t="str">
        <f>IF(ISBLANK(ENTRY!O108),"",ENTRY!O108)</f>
        <v/>
      </c>
      <c r="O92" s="321"/>
      <c r="P92" s="321"/>
      <c r="Q92" s="91" t="str">
        <f>IF(ENTRY!J108&gt;0,ENTRY!J108,"")</f>
        <v/>
      </c>
      <c r="R92" s="300" t="str">
        <f>IF(ISBLANK(ENTRY!K108),"",ENTRY!K108)</f>
        <v/>
      </c>
      <c r="S92" s="300"/>
      <c r="T92" s="194" t="str">
        <f>IF(ISBLANK(ENTRY!L108),"",ENTRY!L108)</f>
        <v/>
      </c>
      <c r="U92" s="92" t="str">
        <f>IF(ISBLANK(ENTRY!Q108),"",ENTRY!Q108)</f>
        <v/>
      </c>
      <c r="V92" s="93" t="str">
        <f>IF(ISBLANK(ENTRY!P108),"",ENTRY!P108)</f>
        <v/>
      </c>
      <c r="W92" s="296" t="str">
        <f>IF(ISBLANK(ENTRY!T108),"",ENTRY!T108)</f>
        <v/>
      </c>
      <c r="X92" s="297"/>
    </row>
    <row r="93" spans="1:24" ht="15.45" customHeight="1" x14ac:dyDescent="0.25">
      <c r="A93" s="78" t="str">
        <f>IF(ISBLANK(ENTRY!A109),"",ENTRY!A109)</f>
        <v/>
      </c>
      <c r="B93" s="79" t="str">
        <f>IF(ISBLANK(ENTRY!B109),"",ENTRY!B109)</f>
        <v/>
      </c>
      <c r="C93" s="294" t="str">
        <f>IF(ISBLANK(ENTRY!C109),"",ENTRY!C109)</f>
        <v/>
      </c>
      <c r="D93" s="295"/>
      <c r="E93" s="305" t="str">
        <f>IF(ISBLANK(ENTRY!D109),"",ENTRY!D109)</f>
        <v/>
      </c>
      <c r="F93" s="305"/>
      <c r="G93" s="80" t="str">
        <f>IF(ISBLANK(ENTRY!E109),"",ENTRY!E109)</f>
        <v/>
      </c>
      <c r="H93" s="80" t="str">
        <f>IF(ISBLANK(ENTRY!F109),"",ENTRY!F109)</f>
        <v/>
      </c>
      <c r="I93" s="80" t="str">
        <f>IF(ISBLANK(ENTRY!G109),"",ENTRY!G109)</f>
        <v/>
      </c>
      <c r="J93" s="81" t="str">
        <f>IF(ISBLANK(ENTRY!H109),"",ENTRY!H109)</f>
        <v/>
      </c>
      <c r="K93" s="303" t="str">
        <f>IF(ISBLANK(ENTRY!M109),"",ENTRY!M109)</f>
        <v/>
      </c>
      <c r="L93" s="303"/>
      <c r="M93" s="82" t="str">
        <f>IF(ISBLANK(ENTRY!N109),"",ENTRY!N109)</f>
        <v/>
      </c>
      <c r="N93" s="81" t="str">
        <f>IF(ISBLANK(ENTRY!O109),"",ENTRY!O109)</f>
        <v/>
      </c>
      <c r="O93" s="301"/>
      <c r="P93" s="301"/>
      <c r="Q93" s="83" t="str">
        <f>IF(ENTRY!J109&gt;0,ENTRY!J109,"")</f>
        <v/>
      </c>
      <c r="R93" s="310" t="str">
        <f>IF(ISBLANK(ENTRY!K109),"",ENTRY!K109)</f>
        <v/>
      </c>
      <c r="S93" s="310"/>
      <c r="T93" s="193" t="str">
        <f>IF(ISBLANK(ENTRY!L109),"",ENTRY!L109)</f>
        <v/>
      </c>
      <c r="U93" s="84" t="str">
        <f>IF(ISBLANK(ENTRY!Q109),"",ENTRY!Q109)</f>
        <v/>
      </c>
      <c r="V93" s="85" t="str">
        <f>IF(ISBLANK(ENTRY!P109),"",ENTRY!P109)</f>
        <v/>
      </c>
      <c r="W93" s="298" t="str">
        <f>IF(ISBLANK(ENTRY!T109),"",ENTRY!T109)</f>
        <v/>
      </c>
      <c r="X93" s="299"/>
    </row>
    <row r="94" spans="1:24" ht="15.45" customHeight="1" x14ac:dyDescent="0.25">
      <c r="A94" s="86" t="str">
        <f>IF(ISBLANK(ENTRY!A110),"",ENTRY!A110)</f>
        <v/>
      </c>
      <c r="B94" s="87" t="str">
        <f>IF(ISBLANK(ENTRY!B110),"",ENTRY!B110)</f>
        <v/>
      </c>
      <c r="C94" s="296" t="str">
        <f>IF(ISBLANK(ENTRY!C110),"",ENTRY!C110)</f>
        <v/>
      </c>
      <c r="D94" s="322"/>
      <c r="E94" s="293" t="str">
        <f>IF(ISBLANK(ENTRY!D110),"",ENTRY!D110)</f>
        <v/>
      </c>
      <c r="F94" s="293"/>
      <c r="G94" s="88" t="str">
        <f>IF(ISBLANK(ENTRY!E110),"",ENTRY!E110)</f>
        <v/>
      </c>
      <c r="H94" s="88" t="str">
        <f>IF(ISBLANK(ENTRY!F110),"",ENTRY!F110)</f>
        <v/>
      </c>
      <c r="I94" s="88" t="str">
        <f>IF(ISBLANK(ENTRY!G110),"",ENTRY!G110)</f>
        <v/>
      </c>
      <c r="J94" s="89" t="str">
        <f>IF(ISBLANK(ENTRY!H110),"",ENTRY!H110)</f>
        <v/>
      </c>
      <c r="K94" s="304" t="str">
        <f>IF(ISBLANK(ENTRY!M110),"",ENTRY!M110)</f>
        <v/>
      </c>
      <c r="L94" s="304"/>
      <c r="M94" s="90" t="str">
        <f>IF(ISBLANK(ENTRY!N110),"",ENTRY!N110)</f>
        <v/>
      </c>
      <c r="N94" s="89" t="str">
        <f>IF(ISBLANK(ENTRY!O110),"",ENTRY!O110)</f>
        <v/>
      </c>
      <c r="O94" s="321"/>
      <c r="P94" s="321"/>
      <c r="Q94" s="91" t="str">
        <f>IF(ENTRY!J110&gt;0,ENTRY!J110,"")</f>
        <v/>
      </c>
      <c r="R94" s="300" t="str">
        <f>IF(ISBLANK(ENTRY!K110),"",ENTRY!K110)</f>
        <v/>
      </c>
      <c r="S94" s="300"/>
      <c r="T94" s="194" t="str">
        <f>IF(ISBLANK(ENTRY!L110),"",ENTRY!L110)</f>
        <v/>
      </c>
      <c r="U94" s="92" t="str">
        <f>IF(ISBLANK(ENTRY!Q110),"",ENTRY!Q110)</f>
        <v/>
      </c>
      <c r="V94" s="93" t="str">
        <f>IF(ISBLANK(ENTRY!P110),"",ENTRY!P110)</f>
        <v/>
      </c>
      <c r="W94" s="296" t="str">
        <f>IF(ISBLANK(ENTRY!T110),"",ENTRY!T110)</f>
        <v/>
      </c>
      <c r="X94" s="297"/>
    </row>
    <row r="95" spans="1:24" ht="15.45" customHeight="1" thickBot="1" x14ac:dyDescent="0.3">
      <c r="A95" s="78" t="str">
        <f>IF(ISBLANK(ENTRY!A111),"",ENTRY!A111)</f>
        <v/>
      </c>
      <c r="B95" s="79" t="str">
        <f>IF(ISBLANK(ENTRY!B111),"",ENTRY!B111)</f>
        <v/>
      </c>
      <c r="C95" s="294" t="str">
        <f>IF(ISBLANK(ENTRY!C111),"",ENTRY!C111)</f>
        <v/>
      </c>
      <c r="D95" s="295"/>
      <c r="E95" s="305" t="str">
        <f>IF(ISBLANK(ENTRY!D111),"",ENTRY!D111)</f>
        <v/>
      </c>
      <c r="F95" s="305"/>
      <c r="G95" s="80" t="str">
        <f>IF(ISBLANK(ENTRY!E111),"",ENTRY!E111)</f>
        <v/>
      </c>
      <c r="H95" s="80" t="str">
        <f>IF(ISBLANK(ENTRY!F111),"",ENTRY!F111)</f>
        <v/>
      </c>
      <c r="I95" s="80" t="str">
        <f>IF(ISBLANK(ENTRY!G111),"",ENTRY!G111)</f>
        <v/>
      </c>
      <c r="J95" s="81" t="str">
        <f>IF(ISBLANK(ENTRY!H111),"",ENTRY!H111)</f>
        <v/>
      </c>
      <c r="K95" s="303" t="str">
        <f>IF(ISBLANK(ENTRY!M111),"",ENTRY!M111)</f>
        <v/>
      </c>
      <c r="L95" s="303"/>
      <c r="M95" s="82" t="str">
        <f>IF(ISBLANK(ENTRY!N111),"",ENTRY!N111)</f>
        <v/>
      </c>
      <c r="N95" s="81" t="str">
        <f>IF(ISBLANK(ENTRY!O111),"",ENTRY!O111)</f>
        <v/>
      </c>
      <c r="O95" s="301"/>
      <c r="P95" s="301"/>
      <c r="Q95" s="83" t="str">
        <f>IF(ENTRY!J111&gt;0,ENTRY!J111,"")</f>
        <v/>
      </c>
      <c r="R95" s="310" t="str">
        <f>IF(ISBLANK(ENTRY!K111),"",ENTRY!K111)</f>
        <v/>
      </c>
      <c r="S95" s="310"/>
      <c r="T95" s="193" t="str">
        <f>IF(ISBLANK(ENTRY!L111),"",ENTRY!L111)</f>
        <v/>
      </c>
      <c r="U95" s="84" t="str">
        <f>IF(ISBLANK(ENTRY!Q111),"",ENTRY!Q111)</f>
        <v/>
      </c>
      <c r="V95" s="85" t="str">
        <f>IF(ISBLANK(ENTRY!P111),"",ENTRY!P111)</f>
        <v/>
      </c>
      <c r="W95" s="298" t="str">
        <f>IF(ISBLANK(ENTRY!T111),"",ENTRY!T111)</f>
        <v/>
      </c>
      <c r="X95" s="299"/>
    </row>
    <row r="96" spans="1:24" ht="15.45" customHeight="1" thickTop="1" thickBot="1" x14ac:dyDescent="0.3">
      <c r="A96" s="197"/>
      <c r="B96" s="311" t="s">
        <v>1414</v>
      </c>
      <c r="C96" s="381"/>
      <c r="D96" s="312"/>
      <c r="E96" s="311"/>
      <c r="F96" s="312"/>
      <c r="G96" s="198">
        <f>ENTRY!$E$112</f>
        <v>112.25</v>
      </c>
      <c r="H96" s="198">
        <f>ENTRY!$E$112</f>
        <v>112.25</v>
      </c>
      <c r="I96" s="198">
        <f>AVGRowsPerPlot</f>
        <v>6</v>
      </c>
      <c r="J96" s="199">
        <f>AVGRowLength</f>
        <v>1113</v>
      </c>
      <c r="K96" s="313">
        <f>ENTRY!$M$112</f>
        <v>17.437499999999996</v>
      </c>
      <c r="L96" s="314"/>
      <c r="M96" s="200">
        <f>ENTRY!$N$112</f>
        <v>60.5625</v>
      </c>
      <c r="N96" s="201" t="e">
        <f>#REF!</f>
        <v>#REF!</v>
      </c>
      <c r="O96" s="315" t="e">
        <f>ENTRY!$I$112</f>
        <v>#DIV/0!</v>
      </c>
      <c r="P96" s="316"/>
      <c r="Q96" s="202" t="e">
        <f>ENTRY!$J$112</f>
        <v>#DIV/0!</v>
      </c>
      <c r="R96" s="319" t="e">
        <f>ENTRY!$K$112</f>
        <v>#DIV/0!</v>
      </c>
      <c r="S96" s="320"/>
      <c r="T96" s="203" t="e">
        <f>ENTRY!$L$112</f>
        <v>#DIV/0!</v>
      </c>
      <c r="U96" s="204">
        <f>ENTRY!$Q$112</f>
        <v>246.74999999999997</v>
      </c>
      <c r="V96" s="205">
        <f>ENTRY!$P$112</f>
        <v>969.0625</v>
      </c>
      <c r="W96" s="317"/>
      <c r="X96" s="318"/>
    </row>
    <row r="97" ht="13.8" thickTop="1" x14ac:dyDescent="0.25"/>
  </sheetData>
  <sheetProtection formatCells="0" formatColumns="0" formatRows="0" sort="0"/>
  <mergeCells count="511">
    <mergeCell ref="M6:N6"/>
    <mergeCell ref="M5:N5"/>
    <mergeCell ref="L7:N7"/>
    <mergeCell ref="C30:D30"/>
    <mergeCell ref="E30:F30"/>
    <mergeCell ref="K27:L27"/>
    <mergeCell ref="E28:F28"/>
    <mergeCell ref="K26:L26"/>
    <mergeCell ref="E29:F29"/>
    <mergeCell ref="K28:L28"/>
    <mergeCell ref="C29:D29"/>
    <mergeCell ref="C18:D18"/>
    <mergeCell ref="C19:D19"/>
    <mergeCell ref="C20:D20"/>
    <mergeCell ref="C22:D22"/>
    <mergeCell ref="E27:F27"/>
    <mergeCell ref="E19:F19"/>
    <mergeCell ref="E16:F16"/>
    <mergeCell ref="E17:F17"/>
    <mergeCell ref="K16:L16"/>
    <mergeCell ref="K19:L19"/>
    <mergeCell ref="E18:F18"/>
    <mergeCell ref="K22:L22"/>
    <mergeCell ref="K25:L25"/>
    <mergeCell ref="M4:N4"/>
    <mergeCell ref="L3:N3"/>
    <mergeCell ref="L2:N2"/>
    <mergeCell ref="W50:X50"/>
    <mergeCell ref="B96:D96"/>
    <mergeCell ref="E96:F96"/>
    <mergeCell ref="K96:L96"/>
    <mergeCell ref="O96:P96"/>
    <mergeCell ref="W96:X96"/>
    <mergeCell ref="R55:S55"/>
    <mergeCell ref="W58:X58"/>
    <mergeCell ref="R59:S59"/>
    <mergeCell ref="W55:X55"/>
    <mergeCell ref="W52:X52"/>
    <mergeCell ref="W51:X51"/>
    <mergeCell ref="R51:S51"/>
    <mergeCell ref="R52:S52"/>
    <mergeCell ref="R53:S53"/>
    <mergeCell ref="R54:S54"/>
    <mergeCell ref="R60:S60"/>
    <mergeCell ref="W53:X53"/>
    <mergeCell ref="O45:P45"/>
    <mergeCell ref="R47:S47"/>
    <mergeCell ref="R48:S48"/>
    <mergeCell ref="R96:S96"/>
    <mergeCell ref="R50:S50"/>
    <mergeCell ref="K37:L37"/>
    <mergeCell ref="O33:P33"/>
    <mergeCell ref="W33:X33"/>
    <mergeCell ref="W37:X37"/>
    <mergeCell ref="R37:S37"/>
    <mergeCell ref="W34:X34"/>
    <mergeCell ref="W35:X35"/>
    <mergeCell ref="W36:X36"/>
    <mergeCell ref="K57:L57"/>
    <mergeCell ref="R58:S58"/>
    <mergeCell ref="O58:P58"/>
    <mergeCell ref="W57:X57"/>
    <mergeCell ref="O57:P57"/>
    <mergeCell ref="R57:S57"/>
    <mergeCell ref="K66:L66"/>
    <mergeCell ref="W67:X67"/>
    <mergeCell ref="R65:S65"/>
    <mergeCell ref="A43:X43"/>
    <mergeCell ref="O38:P38"/>
    <mergeCell ref="E49:F49"/>
    <mergeCell ref="E48:F48"/>
    <mergeCell ref="K49:L49"/>
    <mergeCell ref="O32:P32"/>
    <mergeCell ref="E47:F47"/>
    <mergeCell ref="E38:F38"/>
    <mergeCell ref="A41:X41"/>
    <mergeCell ref="K45:L45"/>
    <mergeCell ref="R32:S32"/>
    <mergeCell ref="O37:P37"/>
    <mergeCell ref="W45:X45"/>
    <mergeCell ref="O36:P36"/>
    <mergeCell ref="E34:F34"/>
    <mergeCell ref="C37:D37"/>
    <mergeCell ref="E37:F37"/>
    <mergeCell ref="A40:T40"/>
    <mergeCell ref="C45:D45"/>
    <mergeCell ref="E45:F45"/>
    <mergeCell ref="C32:D32"/>
    <mergeCell ref="K32:L32"/>
    <mergeCell ref="R46:S46"/>
    <mergeCell ref="R33:S33"/>
    <mergeCell ref="R35:S35"/>
    <mergeCell ref="R34:S34"/>
    <mergeCell ref="O35:P35"/>
    <mergeCell ref="A42:X42"/>
    <mergeCell ref="C35:D35"/>
    <mergeCell ref="B70:D70"/>
    <mergeCell ref="E20:F20"/>
    <mergeCell ref="E21:F21"/>
    <mergeCell ref="C21:D21"/>
    <mergeCell ref="E24:F24"/>
    <mergeCell ref="C25:D25"/>
    <mergeCell ref="E22:F22"/>
    <mergeCell ref="C69:D69"/>
    <mergeCell ref="C68:D68"/>
    <mergeCell ref="E32:F32"/>
    <mergeCell ref="C24:D24"/>
    <mergeCell ref="C23:D23"/>
    <mergeCell ref="C27:D27"/>
    <mergeCell ref="C28:D28"/>
    <mergeCell ref="E26:F26"/>
    <mergeCell ref="C26:D26"/>
    <mergeCell ref="E36:F36"/>
    <mergeCell ref="E68:F68"/>
    <mergeCell ref="C65:D65"/>
    <mergeCell ref="E23:F23"/>
    <mergeCell ref="E25:F25"/>
    <mergeCell ref="C47:D47"/>
    <mergeCell ref="C48:D48"/>
    <mergeCell ref="C51:D51"/>
    <mergeCell ref="K23:L23"/>
    <mergeCell ref="O21:P21"/>
    <mergeCell ref="W20:X20"/>
    <mergeCell ref="O28:P28"/>
    <mergeCell ref="K30:L30"/>
    <mergeCell ref="O30:P30"/>
    <mergeCell ref="O25:P25"/>
    <mergeCell ref="R22:S22"/>
    <mergeCell ref="R21:S21"/>
    <mergeCell ref="K29:L29"/>
    <mergeCell ref="K21:L21"/>
    <mergeCell ref="K24:L24"/>
    <mergeCell ref="R27:S27"/>
    <mergeCell ref="R24:S24"/>
    <mergeCell ref="R25:S25"/>
    <mergeCell ref="R23:S23"/>
    <mergeCell ref="R15:S15"/>
    <mergeCell ref="O12:P12"/>
    <mergeCell ref="O13:P13"/>
    <mergeCell ref="R16:S16"/>
    <mergeCell ref="W15:X15"/>
    <mergeCell ref="O20:P20"/>
    <mergeCell ref="O16:P16"/>
    <mergeCell ref="K18:L18"/>
    <mergeCell ref="O18:P18"/>
    <mergeCell ref="K17:L17"/>
    <mergeCell ref="W19:X19"/>
    <mergeCell ref="O17:P17"/>
    <mergeCell ref="K20:L20"/>
    <mergeCell ref="W18:X18"/>
    <mergeCell ref="R18:S18"/>
    <mergeCell ref="U9:W9"/>
    <mergeCell ref="O7:R7"/>
    <mergeCell ref="O14:P14"/>
    <mergeCell ref="C14:D14"/>
    <mergeCell ref="E14:F14"/>
    <mergeCell ref="E12:F12"/>
    <mergeCell ref="E13:F13"/>
    <mergeCell ref="W12:X12"/>
    <mergeCell ref="W13:X13"/>
    <mergeCell ref="R12:S12"/>
    <mergeCell ref="R13:S13"/>
    <mergeCell ref="K14:L14"/>
    <mergeCell ref="F9:G9"/>
    <mergeCell ref="H9:R10"/>
    <mergeCell ref="P3:S3"/>
    <mergeCell ref="O19:P19"/>
    <mergeCell ref="O22:P22"/>
    <mergeCell ref="O27:P27"/>
    <mergeCell ref="O23:P23"/>
    <mergeCell ref="R26:S26"/>
    <mergeCell ref="A1:C3"/>
    <mergeCell ref="G3:K3"/>
    <mergeCell ref="G4:K4"/>
    <mergeCell ref="A6:B6"/>
    <mergeCell ref="K12:L12"/>
    <mergeCell ref="C12:D12"/>
    <mergeCell ref="H6:I6"/>
    <mergeCell ref="J5:K5"/>
    <mergeCell ref="K15:L15"/>
    <mergeCell ref="A7:B7"/>
    <mergeCell ref="K13:L13"/>
    <mergeCell ref="C13:D13"/>
    <mergeCell ref="E15:F15"/>
    <mergeCell ref="J6:K6"/>
    <mergeCell ref="J7:K7"/>
    <mergeCell ref="A8:D8"/>
    <mergeCell ref="A9:D9"/>
    <mergeCell ref="A10:D10"/>
    <mergeCell ref="U2:W2"/>
    <mergeCell ref="U3:W3"/>
    <mergeCell ref="U4:W4"/>
    <mergeCell ref="R29:S29"/>
    <mergeCell ref="R19:S19"/>
    <mergeCell ref="O24:P24"/>
    <mergeCell ref="R20:S20"/>
    <mergeCell ref="W32:X32"/>
    <mergeCell ref="W26:X26"/>
    <mergeCell ref="U7:W7"/>
    <mergeCell ref="W24:X24"/>
    <mergeCell ref="W21:X21"/>
    <mergeCell ref="W22:X22"/>
    <mergeCell ref="W30:X30"/>
    <mergeCell ref="W29:X29"/>
    <mergeCell ref="W25:X25"/>
    <mergeCell ref="U5:W5"/>
    <mergeCell ref="W23:X23"/>
    <mergeCell ref="P2:S2"/>
    <mergeCell ref="P4:S4"/>
    <mergeCell ref="R30:S30"/>
    <mergeCell ref="R28:S28"/>
    <mergeCell ref="O26:P26"/>
    <mergeCell ref="O29:P29"/>
    <mergeCell ref="U6:W6"/>
    <mergeCell ref="W27:X27"/>
    <mergeCell ref="W28:X28"/>
    <mergeCell ref="W17:X17"/>
    <mergeCell ref="W16:X16"/>
    <mergeCell ref="U8:W8"/>
    <mergeCell ref="B38:D38"/>
    <mergeCell ref="W38:X38"/>
    <mergeCell ref="K38:L38"/>
    <mergeCell ref="R38:S38"/>
    <mergeCell ref="O34:P34"/>
    <mergeCell ref="C33:D33"/>
    <mergeCell ref="K33:L33"/>
    <mergeCell ref="E33:F33"/>
    <mergeCell ref="R36:S36"/>
    <mergeCell ref="K35:L35"/>
    <mergeCell ref="C16:D16"/>
    <mergeCell ref="W14:X14"/>
    <mergeCell ref="R17:S17"/>
    <mergeCell ref="R14:S14"/>
    <mergeCell ref="C17:D17"/>
    <mergeCell ref="C15:D15"/>
    <mergeCell ref="O15:P15"/>
    <mergeCell ref="C34:D34"/>
    <mergeCell ref="E35:F35"/>
    <mergeCell ref="K36:L36"/>
    <mergeCell ref="C36:D36"/>
    <mergeCell ref="K34:L34"/>
    <mergeCell ref="W46:X46"/>
    <mergeCell ref="W48:X48"/>
    <mergeCell ref="K47:L47"/>
    <mergeCell ref="R45:S45"/>
    <mergeCell ref="W47:X47"/>
    <mergeCell ref="K46:L46"/>
    <mergeCell ref="O46:P46"/>
    <mergeCell ref="K48:L48"/>
    <mergeCell ref="O48:P48"/>
    <mergeCell ref="O47:P47"/>
    <mergeCell ref="O51:P51"/>
    <mergeCell ref="C52:D52"/>
    <mergeCell ref="E52:F52"/>
    <mergeCell ref="K52:L52"/>
    <mergeCell ref="O52:P52"/>
    <mergeCell ref="E46:F46"/>
    <mergeCell ref="R49:S49"/>
    <mergeCell ref="O50:P50"/>
    <mergeCell ref="W44:X44"/>
    <mergeCell ref="O49:P49"/>
    <mergeCell ref="W49:X49"/>
    <mergeCell ref="K51:L51"/>
    <mergeCell ref="O59:P59"/>
    <mergeCell ref="O60:P60"/>
    <mergeCell ref="E59:F59"/>
    <mergeCell ref="K59:L59"/>
    <mergeCell ref="O62:P62"/>
    <mergeCell ref="O53:P53"/>
    <mergeCell ref="W54:X54"/>
    <mergeCell ref="E54:F54"/>
    <mergeCell ref="K54:L54"/>
    <mergeCell ref="O54:P54"/>
    <mergeCell ref="O56:P56"/>
    <mergeCell ref="R56:S56"/>
    <mergeCell ref="W56:X56"/>
    <mergeCell ref="K56:L56"/>
    <mergeCell ref="O55:P55"/>
    <mergeCell ref="W60:X60"/>
    <mergeCell ref="W59:X59"/>
    <mergeCell ref="E55:F55"/>
    <mergeCell ref="K55:L55"/>
    <mergeCell ref="E57:F57"/>
    <mergeCell ref="R86:S86"/>
    <mergeCell ref="W86:X86"/>
    <mergeCell ref="O87:P87"/>
    <mergeCell ref="R87:S87"/>
    <mergeCell ref="W87:X87"/>
    <mergeCell ref="R83:S83"/>
    <mergeCell ref="W83:X83"/>
    <mergeCell ref="O84:P84"/>
    <mergeCell ref="W69:X69"/>
    <mergeCell ref="R84:S84"/>
    <mergeCell ref="W84:X84"/>
    <mergeCell ref="O85:P85"/>
    <mergeCell ref="R85:S85"/>
    <mergeCell ref="W85:X85"/>
    <mergeCell ref="R80:S80"/>
    <mergeCell ref="W80:X80"/>
    <mergeCell ref="O81:P81"/>
    <mergeCell ref="R81:S81"/>
    <mergeCell ref="W81:X81"/>
    <mergeCell ref="O82:P82"/>
    <mergeCell ref="R82:S82"/>
    <mergeCell ref="W82:X82"/>
    <mergeCell ref="W76:X76"/>
    <mergeCell ref="R77:S77"/>
    <mergeCell ref="O95:P95"/>
    <mergeCell ref="R95:S95"/>
    <mergeCell ref="W95:X95"/>
    <mergeCell ref="O94:P94"/>
    <mergeCell ref="R94:S94"/>
    <mergeCell ref="W94:X94"/>
    <mergeCell ref="R88:S88"/>
    <mergeCell ref="W88:X88"/>
    <mergeCell ref="O89:P89"/>
    <mergeCell ref="R89:S89"/>
    <mergeCell ref="W89:X89"/>
    <mergeCell ref="O91:P91"/>
    <mergeCell ref="R91:S91"/>
    <mergeCell ref="W91:X91"/>
    <mergeCell ref="O90:P90"/>
    <mergeCell ref="R90:S90"/>
    <mergeCell ref="W90:X90"/>
    <mergeCell ref="O88:P88"/>
    <mergeCell ref="O93:P93"/>
    <mergeCell ref="R93:S93"/>
    <mergeCell ref="R92:S92"/>
    <mergeCell ref="W92:X92"/>
    <mergeCell ref="W93:X93"/>
    <mergeCell ref="O92:P92"/>
    <mergeCell ref="W77:X77"/>
    <mergeCell ref="O78:P78"/>
    <mergeCell ref="R78:S78"/>
    <mergeCell ref="W78:X78"/>
    <mergeCell ref="R72:S72"/>
    <mergeCell ref="W72:X72"/>
    <mergeCell ref="O79:P79"/>
    <mergeCell ref="R79:S79"/>
    <mergeCell ref="W79:X79"/>
    <mergeCell ref="R74:S74"/>
    <mergeCell ref="W74:X74"/>
    <mergeCell ref="R75:S75"/>
    <mergeCell ref="W75:X75"/>
    <mergeCell ref="R76:S76"/>
    <mergeCell ref="R73:S73"/>
    <mergeCell ref="W73:X73"/>
    <mergeCell ref="O72:P72"/>
    <mergeCell ref="O73:P73"/>
    <mergeCell ref="O74:P74"/>
    <mergeCell ref="C95:D95"/>
    <mergeCell ref="E95:F95"/>
    <mergeCell ref="K95:L95"/>
    <mergeCell ref="O75:P75"/>
    <mergeCell ref="O76:P76"/>
    <mergeCell ref="O77:P77"/>
    <mergeCell ref="C93:D93"/>
    <mergeCell ref="E93:F93"/>
    <mergeCell ref="K93:L93"/>
    <mergeCell ref="C94:D94"/>
    <mergeCell ref="E94:F94"/>
    <mergeCell ref="K94:L94"/>
    <mergeCell ref="C92:D92"/>
    <mergeCell ref="E92:F92"/>
    <mergeCell ref="K92:L92"/>
    <mergeCell ref="C86:D86"/>
    <mergeCell ref="E86:F86"/>
    <mergeCell ref="K86:L86"/>
    <mergeCell ref="C83:D83"/>
    <mergeCell ref="E83:F83"/>
    <mergeCell ref="K83:L83"/>
    <mergeCell ref="C84:D84"/>
    <mergeCell ref="E84:F84"/>
    <mergeCell ref="K84:L84"/>
    <mergeCell ref="O80:P80"/>
    <mergeCell ref="O83:P83"/>
    <mergeCell ref="C91:D91"/>
    <mergeCell ref="E91:F91"/>
    <mergeCell ref="K91:L91"/>
    <mergeCell ref="C89:D89"/>
    <mergeCell ref="E89:F89"/>
    <mergeCell ref="K89:L89"/>
    <mergeCell ref="C90:D90"/>
    <mergeCell ref="E90:F90"/>
    <mergeCell ref="K90:L90"/>
    <mergeCell ref="C87:D87"/>
    <mergeCell ref="E87:F87"/>
    <mergeCell ref="K87:L87"/>
    <mergeCell ref="C88:D88"/>
    <mergeCell ref="E88:F88"/>
    <mergeCell ref="K88:L88"/>
    <mergeCell ref="C85:D85"/>
    <mergeCell ref="E85:F85"/>
    <mergeCell ref="K85:L85"/>
    <mergeCell ref="O86:P86"/>
    <mergeCell ref="C81:D81"/>
    <mergeCell ref="E81:F81"/>
    <mergeCell ref="K81:L81"/>
    <mergeCell ref="C82:D82"/>
    <mergeCell ref="E82:F82"/>
    <mergeCell ref="K82:L82"/>
    <mergeCell ref="C79:D79"/>
    <mergeCell ref="E79:F79"/>
    <mergeCell ref="K79:L79"/>
    <mergeCell ref="C80:D80"/>
    <mergeCell ref="E80:F80"/>
    <mergeCell ref="K80:L80"/>
    <mergeCell ref="C77:D77"/>
    <mergeCell ref="E77:F77"/>
    <mergeCell ref="K77:L77"/>
    <mergeCell ref="C78:D78"/>
    <mergeCell ref="E78:F78"/>
    <mergeCell ref="K78:L78"/>
    <mergeCell ref="C75:D75"/>
    <mergeCell ref="E75:F75"/>
    <mergeCell ref="K75:L75"/>
    <mergeCell ref="C76:D76"/>
    <mergeCell ref="E76:F76"/>
    <mergeCell ref="K76:L76"/>
    <mergeCell ref="C73:D73"/>
    <mergeCell ref="E73:F73"/>
    <mergeCell ref="K73:L73"/>
    <mergeCell ref="C74:D74"/>
    <mergeCell ref="E74:F74"/>
    <mergeCell ref="K74:L74"/>
    <mergeCell ref="C71:D71"/>
    <mergeCell ref="E71:F71"/>
    <mergeCell ref="K71:L71"/>
    <mergeCell ref="C72:D72"/>
    <mergeCell ref="E72:F72"/>
    <mergeCell ref="K72:L72"/>
    <mergeCell ref="C60:D60"/>
    <mergeCell ref="O64:P64"/>
    <mergeCell ref="C64:D64"/>
    <mergeCell ref="E64:F64"/>
    <mergeCell ref="W64:X64"/>
    <mergeCell ref="W63:X63"/>
    <mergeCell ref="K63:L63"/>
    <mergeCell ref="K64:L64"/>
    <mergeCell ref="O63:P63"/>
    <mergeCell ref="R63:S63"/>
    <mergeCell ref="E63:F63"/>
    <mergeCell ref="R62:S62"/>
    <mergeCell ref="W62:X62"/>
    <mergeCell ref="C61:D61"/>
    <mergeCell ref="E61:F61"/>
    <mergeCell ref="K61:L61"/>
    <mergeCell ref="W61:X61"/>
    <mergeCell ref="O61:P61"/>
    <mergeCell ref="E60:F60"/>
    <mergeCell ref="K60:L60"/>
    <mergeCell ref="R68:S68"/>
    <mergeCell ref="W68:X68"/>
    <mergeCell ref="K68:L68"/>
    <mergeCell ref="R67:S67"/>
    <mergeCell ref="C55:D55"/>
    <mergeCell ref="C57:D57"/>
    <mergeCell ref="C59:D59"/>
    <mergeCell ref="C58:D58"/>
    <mergeCell ref="E58:F58"/>
    <mergeCell ref="K58:L58"/>
    <mergeCell ref="C56:D56"/>
    <mergeCell ref="E56:F56"/>
    <mergeCell ref="R61:S61"/>
    <mergeCell ref="O66:P66"/>
    <mergeCell ref="R66:S66"/>
    <mergeCell ref="O67:P67"/>
    <mergeCell ref="E67:F67"/>
    <mergeCell ref="K67:L67"/>
    <mergeCell ref="E65:F65"/>
    <mergeCell ref="K65:L65"/>
    <mergeCell ref="E66:F66"/>
    <mergeCell ref="O68:P68"/>
    <mergeCell ref="E62:F62"/>
    <mergeCell ref="K62:L62"/>
    <mergeCell ref="R71:S71"/>
    <mergeCell ref="W71:X71"/>
    <mergeCell ref="O71:P71"/>
    <mergeCell ref="E69:F69"/>
    <mergeCell ref="K69:L69"/>
    <mergeCell ref="O69:P69"/>
    <mergeCell ref="R69:S69"/>
    <mergeCell ref="E70:F70"/>
    <mergeCell ref="K70:L70"/>
    <mergeCell ref="O70:P70"/>
    <mergeCell ref="W70:X70"/>
    <mergeCell ref="R70:S70"/>
    <mergeCell ref="C31:D31"/>
    <mergeCell ref="E31:F31"/>
    <mergeCell ref="K31:L31"/>
    <mergeCell ref="O31:P31"/>
    <mergeCell ref="R31:S31"/>
    <mergeCell ref="W31:X31"/>
    <mergeCell ref="C66:D66"/>
    <mergeCell ref="C67:D67"/>
    <mergeCell ref="W66:X66"/>
    <mergeCell ref="W65:X65"/>
    <mergeCell ref="R64:S64"/>
    <mergeCell ref="O65:P65"/>
    <mergeCell ref="C62:D62"/>
    <mergeCell ref="C63:D63"/>
    <mergeCell ref="C46:D46"/>
    <mergeCell ref="C49:D49"/>
    <mergeCell ref="C54:D54"/>
    <mergeCell ref="C53:D53"/>
    <mergeCell ref="E53:F53"/>
    <mergeCell ref="K53:L53"/>
    <mergeCell ref="C50:D50"/>
    <mergeCell ref="E50:F50"/>
    <mergeCell ref="K50:L50"/>
    <mergeCell ref="E51:F51"/>
  </mergeCells>
  <phoneticPr fontId="2" type="noConversion"/>
  <dataValidations xWindow="358" yWindow="322" count="3">
    <dataValidation allowBlank="1" showInputMessage="1" showErrorMessage="1" prompt="TO ENTER DATA, CLICK THE TAB &quot;ENTRY&quot; AT THE BOTTOM OF THE SPREADSHEET." sqref="C96:X96 Q72:X95 E72:N95 A45:B96 C45:C69 C70:D70 E45:X71 C71:C95 B6:B7 L2 M6 H6 E7:I7 F6 L6:L7 L4:M5 O2:W7 G3:L3 J6:J7 C13:X37 B11:B37 A6:A37 E8:F10 G10 G8 I8:R8 S8:W10 H8:H9" xr:uid="{00000000-0002-0000-0100-000000000000}"/>
    <dataValidation allowBlank="1" showInputMessage="1" showErrorMessage="1" promptTitle="Data Entry Error" prompt="TO ENTER DATA, CLICK THE TAB &quot;ENTRY&quot; AT THE BOTTOM OF THE SPREADSHEET." sqref="G2:K2 G4:K4" xr:uid="{00000000-0002-0000-0100-000001000000}"/>
    <dataValidation type="list" allowBlank="1" showInputMessage="1" showErrorMessage="1" sqref="X5:X7" xr:uid="{00000000-0002-0000-0100-000002000000}">
      <formula1>#REF!</formula1>
    </dataValidation>
  </dataValidations>
  <printOptions horizontalCentered="1" verticalCentered="1"/>
  <pageMargins left="0.25" right="0.25" top="0" bottom="0.25" header="0.2" footer="0.2"/>
  <pageSetup scale="90" fitToHeight="0" orientation="landscape" errors="blank"/>
  <headerFooter alignWithMargins="0">
    <oddFooter>&amp;CAXIS Direct, LLC   •   P.O. BOX 581, DeKalb, IL 60115   •   (800) 643-4025   •   www.AxisSeedDirect.com   •   email: AXISSeedDirect@AXISSeedDirect.com</oddFooter>
  </headerFooter>
  <rowBreaks count="2" manualBreakCount="2">
    <brk id="44" max="16383" man="1"/>
    <brk id="7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4199"/>
  <sheetViews>
    <sheetView zoomScale="145" workbookViewId="0">
      <pane ySplit="1" topLeftCell="A2" activePane="bottomLeft" state="frozen"/>
      <selection activeCell="N1" sqref="N1"/>
      <selection pane="bottomLeft" activeCell="A2" sqref="A2"/>
    </sheetView>
  </sheetViews>
  <sheetFormatPr defaultColWidth="8.77734375" defaultRowHeight="7.8" x14ac:dyDescent="0.15"/>
  <cols>
    <col min="1" max="1" width="17.88671875" style="17" bestFit="1" customWidth="1"/>
    <col min="2" max="2" width="10" style="17" customWidth="1"/>
    <col min="3" max="3" width="7.77734375" style="17" customWidth="1"/>
    <col min="4" max="4" width="5.88671875" style="19" customWidth="1"/>
    <col min="5" max="5" width="3.109375" style="17" customWidth="1"/>
    <col min="6" max="16384" width="8.77734375" style="17"/>
  </cols>
  <sheetData>
    <row r="1" spans="1:5" x14ac:dyDescent="0.15">
      <c r="A1" s="20" t="s">
        <v>1143</v>
      </c>
      <c r="B1" s="21" t="s">
        <v>1293</v>
      </c>
      <c r="C1" s="21" t="s">
        <v>867</v>
      </c>
      <c r="D1" s="22" t="s">
        <v>1286</v>
      </c>
      <c r="E1" s="21" t="s">
        <v>1405</v>
      </c>
    </row>
    <row r="2" spans="1:5" x14ac:dyDescent="0.15">
      <c r="A2" s="94" t="str">
        <f t="shared" ref="A2:A65" si="0">B2&amp;C2</f>
        <v>4-Star5582LL</v>
      </c>
      <c r="B2" s="94" t="s">
        <v>2793</v>
      </c>
      <c r="C2" s="94" t="s">
        <v>2794</v>
      </c>
      <c r="D2" s="94" t="s">
        <v>1787</v>
      </c>
      <c r="E2" s="17">
        <v>102</v>
      </c>
    </row>
    <row r="3" spans="1:5" x14ac:dyDescent="0.15">
      <c r="A3" s="94" t="str">
        <f t="shared" si="0"/>
        <v>4-Star5582LL</v>
      </c>
      <c r="B3" s="94" t="s">
        <v>2793</v>
      </c>
      <c r="C3" s="94" t="s">
        <v>2794</v>
      </c>
      <c r="D3" s="94" t="s">
        <v>1787</v>
      </c>
      <c r="E3" s="17">
        <v>102</v>
      </c>
    </row>
    <row r="4" spans="1:5" x14ac:dyDescent="0.15">
      <c r="A4" s="94" t="str">
        <f t="shared" si="0"/>
        <v>4-Star5750LL</v>
      </c>
      <c r="B4" s="94" t="s">
        <v>2793</v>
      </c>
      <c r="C4" s="94" t="s">
        <v>2795</v>
      </c>
      <c r="D4" s="94" t="s">
        <v>1787</v>
      </c>
      <c r="E4" s="17">
        <v>110</v>
      </c>
    </row>
    <row r="5" spans="1:5" x14ac:dyDescent="0.15">
      <c r="A5" s="94" t="str">
        <f t="shared" si="0"/>
        <v>4-Star5755LL</v>
      </c>
      <c r="B5" s="94" t="s">
        <v>2793</v>
      </c>
      <c r="C5" s="94" t="s">
        <v>2796</v>
      </c>
      <c r="D5" s="94" t="s">
        <v>1787</v>
      </c>
      <c r="E5" s="17">
        <v>112</v>
      </c>
    </row>
    <row r="6" spans="1:5" x14ac:dyDescent="0.15">
      <c r="A6" s="94" t="str">
        <f t="shared" si="0"/>
        <v>4-Star6510RR</v>
      </c>
      <c r="B6" s="94" t="s">
        <v>2793</v>
      </c>
      <c r="C6" s="94" t="s">
        <v>2797</v>
      </c>
      <c r="D6" s="94" t="s">
        <v>1786</v>
      </c>
      <c r="E6" s="17">
        <v>104</v>
      </c>
    </row>
    <row r="7" spans="1:5" x14ac:dyDescent="0.15">
      <c r="A7" s="94" t="str">
        <f t="shared" si="0"/>
        <v>4-Star6544RR</v>
      </c>
      <c r="B7" s="94" t="s">
        <v>2793</v>
      </c>
      <c r="C7" s="94" t="s">
        <v>2798</v>
      </c>
      <c r="D7" s="94" t="s">
        <v>1786</v>
      </c>
      <c r="E7" s="17">
        <v>108</v>
      </c>
    </row>
    <row r="8" spans="1:5" x14ac:dyDescent="0.15">
      <c r="A8" s="94" t="str">
        <f t="shared" si="0"/>
        <v>4-Star6546RRYGPL</v>
      </c>
      <c r="B8" s="94" t="s">
        <v>2793</v>
      </c>
      <c r="C8" s="94" t="s">
        <v>2799</v>
      </c>
      <c r="D8" s="94" t="s">
        <v>1486</v>
      </c>
      <c r="E8" s="17">
        <v>105</v>
      </c>
    </row>
    <row r="9" spans="1:5" x14ac:dyDescent="0.15">
      <c r="A9" s="94" t="str">
        <f t="shared" si="0"/>
        <v>4-Star6561RR</v>
      </c>
      <c r="B9" s="94" t="s">
        <v>2793</v>
      </c>
      <c r="C9" s="94" t="s">
        <v>2800</v>
      </c>
      <c r="D9" s="94" t="s">
        <v>1786</v>
      </c>
      <c r="E9" s="17">
        <v>109</v>
      </c>
    </row>
    <row r="10" spans="1:5" x14ac:dyDescent="0.15">
      <c r="A10" s="94" t="str">
        <f t="shared" si="0"/>
        <v>4-Star6562RR</v>
      </c>
      <c r="B10" s="94" t="s">
        <v>2793</v>
      </c>
      <c r="C10" s="94" t="s">
        <v>2801</v>
      </c>
      <c r="D10" s="94" t="s">
        <v>1786</v>
      </c>
      <c r="E10" s="17">
        <v>110</v>
      </c>
    </row>
    <row r="11" spans="1:5" x14ac:dyDescent="0.15">
      <c r="A11" s="94" t="str">
        <f t="shared" si="0"/>
        <v>4-Star6573RRYGPL</v>
      </c>
      <c r="B11" s="94" t="s">
        <v>2793</v>
      </c>
      <c r="C11" s="94" t="s">
        <v>2802</v>
      </c>
      <c r="D11" s="94" t="s">
        <v>1486</v>
      </c>
      <c r="E11" s="17">
        <v>110</v>
      </c>
    </row>
    <row r="12" spans="1:5" x14ac:dyDescent="0.15">
      <c r="A12" s="94" t="str">
        <f t="shared" si="0"/>
        <v>4-Star6580RR</v>
      </c>
      <c r="B12" s="94" t="s">
        <v>2793</v>
      </c>
      <c r="C12" s="94" t="s">
        <v>2803</v>
      </c>
      <c r="D12" s="94" t="s">
        <v>1786</v>
      </c>
      <c r="E12" s="17">
        <v>110</v>
      </c>
    </row>
    <row r="13" spans="1:5" x14ac:dyDescent="0.15">
      <c r="A13" s="94" t="str">
        <f t="shared" si="0"/>
        <v>4-Star6650RRYGPL</v>
      </c>
      <c r="B13" s="94" t="s">
        <v>2793</v>
      </c>
      <c r="C13" s="94" t="s">
        <v>2636</v>
      </c>
      <c r="D13" s="94" t="s">
        <v>1486</v>
      </c>
      <c r="E13" s="17">
        <v>108</v>
      </c>
    </row>
    <row r="14" spans="1:5" x14ac:dyDescent="0.15">
      <c r="A14" s="94" t="str">
        <f t="shared" si="0"/>
        <v>4-Star6664RRBT</v>
      </c>
      <c r="B14" s="94" t="s">
        <v>2793</v>
      </c>
      <c r="C14" s="94" t="s">
        <v>2637</v>
      </c>
      <c r="D14" s="94" t="s">
        <v>1488</v>
      </c>
      <c r="E14" s="17">
        <v>111</v>
      </c>
    </row>
    <row r="15" spans="1:5" x14ac:dyDescent="0.15">
      <c r="A15" s="94" t="str">
        <f t="shared" si="0"/>
        <v>4-Star6681RRBT</v>
      </c>
      <c r="B15" s="94" t="s">
        <v>2793</v>
      </c>
      <c r="C15" s="94" t="s">
        <v>2638</v>
      </c>
      <c r="D15" s="94" t="s">
        <v>1488</v>
      </c>
      <c r="E15" s="17">
        <v>112</v>
      </c>
    </row>
    <row r="16" spans="1:5" x14ac:dyDescent="0.15">
      <c r="A16" s="94" t="str">
        <f t="shared" si="0"/>
        <v>4-Star6820VT3</v>
      </c>
      <c r="B16" s="94" t="s">
        <v>2793</v>
      </c>
      <c r="C16" s="94" t="s">
        <v>2639</v>
      </c>
      <c r="D16" s="94" t="s">
        <v>1487</v>
      </c>
      <c r="E16" s="17">
        <v>100</v>
      </c>
    </row>
    <row r="17" spans="1:5" x14ac:dyDescent="0.15">
      <c r="A17" s="94" t="str">
        <f t="shared" si="0"/>
        <v>4-Star6825VT3</v>
      </c>
      <c r="B17" s="94" t="s">
        <v>2793</v>
      </c>
      <c r="C17" s="94" t="s">
        <v>2640</v>
      </c>
      <c r="D17" s="94" t="s">
        <v>1487</v>
      </c>
      <c r="E17" s="17">
        <v>104</v>
      </c>
    </row>
    <row r="18" spans="1:5" x14ac:dyDescent="0.15">
      <c r="A18" s="94" t="str">
        <f t="shared" si="0"/>
        <v>4-Star6844VT3</v>
      </c>
      <c r="B18" s="94" t="s">
        <v>2793</v>
      </c>
      <c r="C18" s="94" t="s">
        <v>2804</v>
      </c>
      <c r="D18" s="94" t="s">
        <v>1487</v>
      </c>
      <c r="E18" s="17">
        <v>108</v>
      </c>
    </row>
    <row r="19" spans="1:5" x14ac:dyDescent="0.15">
      <c r="A19" s="94" t="str">
        <f t="shared" si="0"/>
        <v>4-Star6861VT3</v>
      </c>
      <c r="B19" s="94" t="s">
        <v>2793</v>
      </c>
      <c r="C19" s="94" t="s">
        <v>2805</v>
      </c>
      <c r="D19" s="94" t="s">
        <v>1487</v>
      </c>
      <c r="E19" s="17">
        <v>110</v>
      </c>
    </row>
    <row r="20" spans="1:5" x14ac:dyDescent="0.15">
      <c r="A20" s="94" t="str">
        <f t="shared" si="0"/>
        <v>4-Star6862VT3</v>
      </c>
      <c r="B20" s="94" t="s">
        <v>2793</v>
      </c>
      <c r="C20" s="94" t="s">
        <v>2806</v>
      </c>
      <c r="D20" s="94" t="s">
        <v>1487</v>
      </c>
      <c r="E20" s="17">
        <v>110</v>
      </c>
    </row>
    <row r="21" spans="1:5" x14ac:dyDescent="0.15">
      <c r="A21" s="94" t="str">
        <f t="shared" si="0"/>
        <v>4-Star6863VT3</v>
      </c>
      <c r="B21" s="94" t="s">
        <v>2793</v>
      </c>
      <c r="C21" s="94" t="s">
        <v>2807</v>
      </c>
      <c r="D21" s="94" t="s">
        <v>1487</v>
      </c>
      <c r="E21" s="17">
        <v>110</v>
      </c>
    </row>
    <row r="22" spans="1:5" x14ac:dyDescent="0.15">
      <c r="A22" s="94" t="str">
        <f t="shared" si="0"/>
        <v>4-Star6864VT3</v>
      </c>
      <c r="B22" s="94" t="s">
        <v>2793</v>
      </c>
      <c r="C22" s="94" t="s">
        <v>2808</v>
      </c>
      <c r="D22" s="94" t="s">
        <v>1487</v>
      </c>
      <c r="E22" s="17">
        <v>111</v>
      </c>
    </row>
    <row r="23" spans="1:5" x14ac:dyDescent="0.15">
      <c r="A23" s="94" t="str">
        <f t="shared" si="0"/>
        <v>4-Star6875VT3</v>
      </c>
      <c r="B23" s="94" t="s">
        <v>2793</v>
      </c>
      <c r="C23" s="94" t="s">
        <v>2809</v>
      </c>
      <c r="D23" s="94" t="s">
        <v>1487</v>
      </c>
      <c r="E23" s="17">
        <v>111</v>
      </c>
    </row>
    <row r="24" spans="1:5" x14ac:dyDescent="0.15">
      <c r="A24" s="94" t="str">
        <f t="shared" si="0"/>
        <v>4-Star6880VT3</v>
      </c>
      <c r="B24" s="94" t="s">
        <v>2793</v>
      </c>
      <c r="C24" s="94" t="s">
        <v>2810</v>
      </c>
      <c r="D24" s="94" t="s">
        <v>1487</v>
      </c>
      <c r="E24" s="17">
        <v>112</v>
      </c>
    </row>
    <row r="25" spans="1:5" x14ac:dyDescent="0.15">
      <c r="A25" s="94" t="str">
        <f t="shared" si="0"/>
        <v>4-Star6881VT3</v>
      </c>
      <c r="B25" s="94" t="s">
        <v>2793</v>
      </c>
      <c r="C25" s="94" t="s">
        <v>2811</v>
      </c>
      <c r="D25" s="94" t="s">
        <v>1487</v>
      </c>
      <c r="E25" s="17">
        <v>112</v>
      </c>
    </row>
    <row r="26" spans="1:5" x14ac:dyDescent="0.15">
      <c r="A26" s="94" t="str">
        <f t="shared" si="0"/>
        <v>4-Star6883VT3</v>
      </c>
      <c r="B26" s="94" t="s">
        <v>2793</v>
      </c>
      <c r="C26" s="94" t="s">
        <v>381</v>
      </c>
      <c r="D26" s="94" t="s">
        <v>1487</v>
      </c>
      <c r="E26" s="17">
        <v>113</v>
      </c>
    </row>
    <row r="27" spans="1:5" x14ac:dyDescent="0.15">
      <c r="A27" s="94" t="str">
        <f t="shared" si="0"/>
        <v>4-Star7860HXRRLL</v>
      </c>
      <c r="B27" s="94" t="s">
        <v>2793</v>
      </c>
      <c r="C27" s="94" t="s">
        <v>2812</v>
      </c>
      <c r="D27" s="94" t="s">
        <v>1490</v>
      </c>
      <c r="E27" s="17">
        <v>112</v>
      </c>
    </row>
    <row r="28" spans="1:5" x14ac:dyDescent="0.15">
      <c r="A28" s="94" t="str">
        <f t="shared" si="0"/>
        <v>4-Star8824HXTRRLL</v>
      </c>
      <c r="B28" s="94" t="s">
        <v>2793</v>
      </c>
      <c r="C28" s="94" t="s">
        <v>2813</v>
      </c>
      <c r="D28" s="94" t="s">
        <v>1789</v>
      </c>
      <c r="E28" s="17">
        <v>102</v>
      </c>
    </row>
    <row r="29" spans="1:5" x14ac:dyDescent="0.15">
      <c r="A29" s="94" t="str">
        <f t="shared" si="0"/>
        <v>4-Star8843HXTRRLL</v>
      </c>
      <c r="B29" s="94" t="s">
        <v>2793</v>
      </c>
      <c r="C29" s="94" t="s">
        <v>2814</v>
      </c>
      <c r="D29" s="94" t="s">
        <v>1789</v>
      </c>
      <c r="E29" s="17">
        <v>108</v>
      </c>
    </row>
    <row r="30" spans="1:5" x14ac:dyDescent="0.15">
      <c r="A30" s="94" t="str">
        <f t="shared" si="0"/>
        <v>Adler1780LL</v>
      </c>
      <c r="B30" s="94" t="s">
        <v>2765</v>
      </c>
      <c r="C30" s="94" t="s">
        <v>2766</v>
      </c>
      <c r="D30" s="94" t="s">
        <v>1787</v>
      </c>
      <c r="E30" s="17">
        <v>103</v>
      </c>
    </row>
    <row r="31" spans="1:5" x14ac:dyDescent="0.15">
      <c r="A31" s="94" t="str">
        <f t="shared" si="0"/>
        <v>Adler2205</v>
      </c>
      <c r="B31" s="94" t="s">
        <v>2765</v>
      </c>
      <c r="C31" s="94" t="s">
        <v>2768</v>
      </c>
      <c r="D31" s="94" t="s">
        <v>2641</v>
      </c>
      <c r="E31" s="17">
        <v>106</v>
      </c>
    </row>
    <row r="32" spans="1:5" x14ac:dyDescent="0.15">
      <c r="A32" s="94" t="str">
        <f t="shared" si="0"/>
        <v>Adler2225RW</v>
      </c>
      <c r="B32" s="94" t="s">
        <v>2765</v>
      </c>
      <c r="C32" s="94" t="s">
        <v>2767</v>
      </c>
      <c r="D32" s="94" t="s">
        <v>1364</v>
      </c>
      <c r="E32" s="17">
        <v>106</v>
      </c>
    </row>
    <row r="33" spans="1:5" x14ac:dyDescent="0.15">
      <c r="A33" s="94" t="str">
        <f t="shared" si="0"/>
        <v>Adler3660HXLLRR</v>
      </c>
      <c r="B33" s="94" t="s">
        <v>2765</v>
      </c>
      <c r="C33" s="94" t="s">
        <v>2769</v>
      </c>
      <c r="D33" s="94" t="s">
        <v>1490</v>
      </c>
      <c r="E33" s="17">
        <v>107</v>
      </c>
    </row>
    <row r="34" spans="1:5" x14ac:dyDescent="0.15">
      <c r="A34" s="94" t="str">
        <f t="shared" si="0"/>
        <v>Adler3910CBLL</v>
      </c>
      <c r="B34" s="94" t="s">
        <v>2765</v>
      </c>
      <c r="C34" s="94" t="s">
        <v>2770</v>
      </c>
      <c r="D34" s="94" t="s">
        <v>1491</v>
      </c>
      <c r="E34" s="17">
        <v>109</v>
      </c>
    </row>
    <row r="35" spans="1:5" x14ac:dyDescent="0.15">
      <c r="A35" s="94" t="str">
        <f t="shared" si="0"/>
        <v>Adler3985</v>
      </c>
      <c r="B35" s="94" t="s">
        <v>2765</v>
      </c>
      <c r="C35" s="94" t="s">
        <v>2771</v>
      </c>
      <c r="D35" s="94" t="s">
        <v>2641</v>
      </c>
      <c r="E35" s="17">
        <v>109</v>
      </c>
    </row>
    <row r="36" spans="1:5" x14ac:dyDescent="0.15">
      <c r="A36" s="94" t="str">
        <f t="shared" si="0"/>
        <v>Adler4005</v>
      </c>
      <c r="B36" s="94" t="s">
        <v>2765</v>
      </c>
      <c r="C36" s="94" t="s">
        <v>2628</v>
      </c>
      <c r="D36" s="94" t="s">
        <v>2641</v>
      </c>
      <c r="E36" s="17">
        <v>110</v>
      </c>
    </row>
    <row r="37" spans="1:5" x14ac:dyDescent="0.15">
      <c r="A37" s="94" t="str">
        <f t="shared" si="0"/>
        <v>Adler4105</v>
      </c>
      <c r="B37" s="94" t="s">
        <v>2765</v>
      </c>
      <c r="C37" s="94" t="s">
        <v>2629</v>
      </c>
      <c r="D37" s="94" t="s">
        <v>2641</v>
      </c>
      <c r="E37" s="17">
        <v>110</v>
      </c>
    </row>
    <row r="38" spans="1:5" x14ac:dyDescent="0.15">
      <c r="A38" s="94" t="str">
        <f t="shared" si="0"/>
        <v>Adler4110</v>
      </c>
      <c r="B38" s="94" t="s">
        <v>2765</v>
      </c>
      <c r="C38" s="94" t="s">
        <v>2772</v>
      </c>
      <c r="D38" s="94" t="s">
        <v>2641</v>
      </c>
      <c r="E38" s="17">
        <v>110</v>
      </c>
    </row>
    <row r="39" spans="1:5" x14ac:dyDescent="0.15">
      <c r="A39" s="94" t="str">
        <f t="shared" si="0"/>
        <v>Adler4115CBRR</v>
      </c>
      <c r="B39" s="94" t="s">
        <v>2765</v>
      </c>
      <c r="C39" s="94" t="s">
        <v>2773</v>
      </c>
      <c r="D39" s="94" t="s">
        <v>1488</v>
      </c>
      <c r="E39" s="17">
        <v>110</v>
      </c>
    </row>
    <row r="40" spans="1:5" x14ac:dyDescent="0.15">
      <c r="A40" s="94" t="str">
        <f t="shared" si="0"/>
        <v>Adler4120RR</v>
      </c>
      <c r="B40" s="94" t="s">
        <v>2765</v>
      </c>
      <c r="C40" s="94" t="s">
        <v>2774</v>
      </c>
      <c r="D40" s="94" t="s">
        <v>1786</v>
      </c>
      <c r="E40" s="17">
        <v>110</v>
      </c>
    </row>
    <row r="41" spans="1:5" x14ac:dyDescent="0.15">
      <c r="A41" s="94" t="str">
        <f t="shared" si="0"/>
        <v>Adler4215CBRR</v>
      </c>
      <c r="B41" s="94" t="s">
        <v>2765</v>
      </c>
      <c r="C41" s="94" t="s">
        <v>2775</v>
      </c>
      <c r="D41" s="94" t="s">
        <v>1488</v>
      </c>
      <c r="E41" s="17">
        <v>110</v>
      </c>
    </row>
    <row r="42" spans="1:5" x14ac:dyDescent="0.15">
      <c r="A42" s="94" t="str">
        <f t="shared" si="0"/>
        <v>Adler4225VTRWRR</v>
      </c>
      <c r="B42" s="94" t="s">
        <v>2765</v>
      </c>
      <c r="C42" s="94" t="s">
        <v>2776</v>
      </c>
      <c r="D42" s="94" t="s">
        <v>1785</v>
      </c>
      <c r="E42" s="17">
        <v>110</v>
      </c>
    </row>
    <row r="43" spans="1:5" x14ac:dyDescent="0.15">
      <c r="A43" s="94" t="str">
        <f t="shared" si="0"/>
        <v>Adler4705</v>
      </c>
      <c r="B43" s="94" t="s">
        <v>2765</v>
      </c>
      <c r="C43" s="94" t="s">
        <v>2783</v>
      </c>
      <c r="D43" s="94" t="s">
        <v>2641</v>
      </c>
      <c r="E43" s="17">
        <v>110</v>
      </c>
    </row>
    <row r="44" spans="1:5" x14ac:dyDescent="0.15">
      <c r="A44" s="94" t="str">
        <f t="shared" si="0"/>
        <v>Adler4710CB</v>
      </c>
      <c r="B44" s="94" t="s">
        <v>2765</v>
      </c>
      <c r="C44" s="94" t="s">
        <v>2777</v>
      </c>
      <c r="D44" s="94" t="s">
        <v>1492</v>
      </c>
      <c r="E44" s="17">
        <v>110</v>
      </c>
    </row>
    <row r="45" spans="1:5" x14ac:dyDescent="0.15">
      <c r="A45" s="94" t="str">
        <f t="shared" si="0"/>
        <v>Adler4715CBRR</v>
      </c>
      <c r="B45" s="94" t="s">
        <v>2765</v>
      </c>
      <c r="C45" s="94" t="s">
        <v>2778</v>
      </c>
      <c r="D45" s="94" t="s">
        <v>1488</v>
      </c>
      <c r="E45" s="17">
        <v>110</v>
      </c>
    </row>
    <row r="46" spans="1:5" x14ac:dyDescent="0.15">
      <c r="A46" s="94" t="str">
        <f t="shared" si="0"/>
        <v>Adler4720RR</v>
      </c>
      <c r="B46" s="94" t="s">
        <v>2765</v>
      </c>
      <c r="C46" s="94" t="s">
        <v>2781</v>
      </c>
      <c r="D46" s="94" t="s">
        <v>1786</v>
      </c>
      <c r="E46" s="17">
        <v>110</v>
      </c>
    </row>
    <row r="47" spans="1:5" x14ac:dyDescent="0.15">
      <c r="A47" s="94" t="str">
        <f t="shared" si="0"/>
        <v>Adler4740PL</v>
      </c>
      <c r="B47" s="94" t="s">
        <v>2765</v>
      </c>
      <c r="C47" s="94" t="s">
        <v>2779</v>
      </c>
      <c r="D47" s="94" t="s">
        <v>1484</v>
      </c>
      <c r="E47" s="17">
        <v>110</v>
      </c>
    </row>
    <row r="48" spans="1:5" x14ac:dyDescent="0.15">
      <c r="A48" s="94" t="str">
        <f t="shared" si="0"/>
        <v>Adler4745PLRR</v>
      </c>
      <c r="B48" s="94" t="s">
        <v>2765</v>
      </c>
      <c r="C48" s="94" t="s">
        <v>2780</v>
      </c>
      <c r="D48" s="94" t="s">
        <v>1486</v>
      </c>
      <c r="E48" s="17">
        <v>110</v>
      </c>
    </row>
    <row r="49" spans="1:5" x14ac:dyDescent="0.15">
      <c r="A49" s="94" t="str">
        <f t="shared" si="0"/>
        <v>Adler4745VT3</v>
      </c>
      <c r="B49" s="94" t="s">
        <v>2765</v>
      </c>
      <c r="C49" s="94" t="s">
        <v>2782</v>
      </c>
      <c r="D49" s="94" t="s">
        <v>1487</v>
      </c>
      <c r="E49" s="17">
        <v>110</v>
      </c>
    </row>
    <row r="50" spans="1:5" x14ac:dyDescent="0.15">
      <c r="A50" s="94" t="str">
        <f t="shared" si="0"/>
        <v>Adler5010CB</v>
      </c>
      <c r="B50" s="94" t="s">
        <v>2765</v>
      </c>
      <c r="C50" s="94" t="s">
        <v>2784</v>
      </c>
      <c r="D50" s="94" t="s">
        <v>1492</v>
      </c>
      <c r="E50" s="17">
        <v>111</v>
      </c>
    </row>
    <row r="51" spans="1:5" x14ac:dyDescent="0.15">
      <c r="A51" s="94" t="str">
        <f t="shared" si="0"/>
        <v>Adler5010CB</v>
      </c>
      <c r="B51" s="94" t="s">
        <v>2765</v>
      </c>
      <c r="C51" s="94" t="s">
        <v>2784</v>
      </c>
      <c r="D51" s="94" t="s">
        <v>1492</v>
      </c>
      <c r="E51" s="17">
        <v>111</v>
      </c>
    </row>
    <row r="52" spans="1:5" x14ac:dyDescent="0.15">
      <c r="A52" s="94" t="str">
        <f t="shared" si="0"/>
        <v>Adler5015CBRR</v>
      </c>
      <c r="B52" s="94" t="s">
        <v>2765</v>
      </c>
      <c r="C52" s="94" t="s">
        <v>2785</v>
      </c>
      <c r="D52" s="94" t="s">
        <v>1488</v>
      </c>
      <c r="E52" s="17">
        <v>111</v>
      </c>
    </row>
    <row r="53" spans="1:5" x14ac:dyDescent="0.15">
      <c r="A53" s="94" t="str">
        <f t="shared" si="0"/>
        <v>Adler7405</v>
      </c>
      <c r="B53" s="94" t="s">
        <v>2765</v>
      </c>
      <c r="C53" s="94" t="s">
        <v>2788</v>
      </c>
      <c r="D53" s="94" t="s">
        <v>2641</v>
      </c>
      <c r="E53" s="17">
        <v>113</v>
      </c>
    </row>
    <row r="54" spans="1:5" x14ac:dyDescent="0.15">
      <c r="A54" s="94" t="str">
        <f t="shared" si="0"/>
        <v>Adler7445VT3</v>
      </c>
      <c r="B54" s="94" t="s">
        <v>2765</v>
      </c>
      <c r="C54" s="94" t="s">
        <v>2787</v>
      </c>
      <c r="D54" s="94" t="s">
        <v>1487</v>
      </c>
      <c r="E54" s="17">
        <v>113</v>
      </c>
    </row>
    <row r="55" spans="1:5" x14ac:dyDescent="0.15">
      <c r="A55" s="94" t="str">
        <f t="shared" si="0"/>
        <v>Adler7760HXLLRR</v>
      </c>
      <c r="B55" s="94" t="s">
        <v>2765</v>
      </c>
      <c r="C55" s="94" t="s">
        <v>2786</v>
      </c>
      <c r="D55" s="94" t="s">
        <v>1490</v>
      </c>
      <c r="E55" s="17">
        <v>113</v>
      </c>
    </row>
    <row r="56" spans="1:5" x14ac:dyDescent="0.15">
      <c r="A56" s="94" t="str">
        <f t="shared" si="0"/>
        <v>Adler8205</v>
      </c>
      <c r="B56" s="94" t="s">
        <v>2765</v>
      </c>
      <c r="C56" s="94" t="s">
        <v>2792</v>
      </c>
      <c r="D56" s="94" t="s">
        <v>2641</v>
      </c>
      <c r="E56" s="17">
        <v>114</v>
      </c>
    </row>
    <row r="57" spans="1:5" x14ac:dyDescent="0.15">
      <c r="A57" s="94" t="str">
        <f t="shared" si="0"/>
        <v>Adler8210CB</v>
      </c>
      <c r="B57" s="94" t="s">
        <v>2765</v>
      </c>
      <c r="C57" s="94" t="s">
        <v>2789</v>
      </c>
      <c r="D57" s="94" t="s">
        <v>1492</v>
      </c>
      <c r="E57" s="17">
        <v>114</v>
      </c>
    </row>
    <row r="58" spans="1:5" x14ac:dyDescent="0.15">
      <c r="A58" s="94" t="str">
        <f t="shared" si="0"/>
        <v>Adler8215CBRR</v>
      </c>
      <c r="B58" s="94" t="s">
        <v>2765</v>
      </c>
      <c r="C58" s="94" t="s">
        <v>2790</v>
      </c>
      <c r="D58" s="94" t="s">
        <v>1488</v>
      </c>
      <c r="E58" s="17">
        <v>114</v>
      </c>
    </row>
    <row r="59" spans="1:5" x14ac:dyDescent="0.15">
      <c r="A59" s="94" t="str">
        <f t="shared" si="0"/>
        <v>Adler8240PL</v>
      </c>
      <c r="B59" s="94" t="s">
        <v>2765</v>
      </c>
      <c r="C59" s="94" t="s">
        <v>2791</v>
      </c>
      <c r="D59" s="94" t="s">
        <v>1484</v>
      </c>
      <c r="E59" s="17">
        <v>114</v>
      </c>
    </row>
    <row r="60" spans="1:5" x14ac:dyDescent="0.15">
      <c r="A60" s="94" t="str">
        <f t="shared" si="0"/>
        <v>AgriGold6201BtRR</v>
      </c>
      <c r="B60" s="94" t="s">
        <v>1600</v>
      </c>
      <c r="C60" s="94" t="s">
        <v>1601</v>
      </c>
      <c r="D60" s="94" t="s">
        <v>1488</v>
      </c>
      <c r="E60" s="17">
        <v>96</v>
      </c>
    </row>
    <row r="61" spans="1:5" x14ac:dyDescent="0.15">
      <c r="A61" s="94" t="str">
        <f t="shared" si="0"/>
        <v>AgriGold6201VT3</v>
      </c>
      <c r="B61" s="94" t="s">
        <v>1600</v>
      </c>
      <c r="C61" s="94" t="s">
        <v>1602</v>
      </c>
      <c r="D61" s="94" t="s">
        <v>1487</v>
      </c>
      <c r="E61" s="17">
        <v>96</v>
      </c>
    </row>
    <row r="62" spans="1:5" x14ac:dyDescent="0.15">
      <c r="A62" s="94" t="str">
        <f t="shared" si="0"/>
        <v>AgriGold6220VT3P</v>
      </c>
      <c r="B62" s="94" t="s">
        <v>1600</v>
      </c>
      <c r="C62" s="94" t="s">
        <v>471</v>
      </c>
      <c r="D62" s="94" t="s">
        <v>1487</v>
      </c>
      <c r="E62" s="17">
        <v>99</v>
      </c>
    </row>
    <row r="63" spans="1:5" x14ac:dyDescent="0.15">
      <c r="A63" s="94" t="str">
        <f t="shared" si="0"/>
        <v>AgriGold6225Bt</v>
      </c>
      <c r="B63" s="94" t="s">
        <v>1600</v>
      </c>
      <c r="C63" s="94" t="s">
        <v>1603</v>
      </c>
      <c r="D63" s="94" t="s">
        <v>1492</v>
      </c>
      <c r="E63" s="17">
        <v>98</v>
      </c>
    </row>
    <row r="64" spans="1:5" x14ac:dyDescent="0.15">
      <c r="A64" s="94" t="str">
        <f t="shared" si="0"/>
        <v>AgriGold6225BtRR</v>
      </c>
      <c r="B64" s="94" t="s">
        <v>1600</v>
      </c>
      <c r="C64" s="94" t="s">
        <v>1604</v>
      </c>
      <c r="D64" s="94" t="s">
        <v>1488</v>
      </c>
      <c r="E64" s="17">
        <v>98</v>
      </c>
    </row>
    <row r="65" spans="1:5" x14ac:dyDescent="0.15">
      <c r="A65" s="94" t="str">
        <f t="shared" si="0"/>
        <v>AgriGold6225BtRWRR</v>
      </c>
      <c r="B65" s="94" t="s">
        <v>1600</v>
      </c>
      <c r="C65" s="94" t="s">
        <v>1605</v>
      </c>
      <c r="D65" s="94" t="s">
        <v>1486</v>
      </c>
      <c r="E65" s="17">
        <v>98</v>
      </c>
    </row>
    <row r="66" spans="1:5" x14ac:dyDescent="0.15">
      <c r="A66" s="94" t="str">
        <f t="shared" ref="A66:A129" si="1">B66&amp;C66</f>
        <v>AgriGold6225RR</v>
      </c>
      <c r="B66" s="94" t="s">
        <v>1600</v>
      </c>
      <c r="C66" s="94" t="s">
        <v>1606</v>
      </c>
      <c r="D66" s="94" t="s">
        <v>1786</v>
      </c>
      <c r="E66" s="17">
        <v>98</v>
      </c>
    </row>
    <row r="67" spans="1:5" x14ac:dyDescent="0.15">
      <c r="A67" s="94" t="str">
        <f t="shared" si="1"/>
        <v>AgriGold6225VT3</v>
      </c>
      <c r="B67" s="94" t="s">
        <v>1600</v>
      </c>
      <c r="C67" s="94" t="s">
        <v>1607</v>
      </c>
      <c r="D67" s="94" t="s">
        <v>1487</v>
      </c>
      <c r="E67" s="17">
        <v>98</v>
      </c>
    </row>
    <row r="68" spans="1:5" x14ac:dyDescent="0.15">
      <c r="A68" s="94" t="str">
        <f t="shared" si="1"/>
        <v>AgriGold6235BtRR</v>
      </c>
      <c r="B68" s="94" t="s">
        <v>1600</v>
      </c>
      <c r="C68" s="94" t="s">
        <v>1608</v>
      </c>
      <c r="D68" s="94" t="s">
        <v>1488</v>
      </c>
      <c r="E68" s="17">
        <v>99</v>
      </c>
    </row>
    <row r="69" spans="1:5" x14ac:dyDescent="0.15">
      <c r="A69" s="94" t="str">
        <f t="shared" si="1"/>
        <v>AgriGold6235LL</v>
      </c>
      <c r="B69" s="94" t="s">
        <v>1600</v>
      </c>
      <c r="C69" s="94" t="s">
        <v>1609</v>
      </c>
      <c r="D69" s="94" t="s">
        <v>1787</v>
      </c>
      <c r="E69" s="17">
        <v>99</v>
      </c>
    </row>
    <row r="70" spans="1:5" x14ac:dyDescent="0.15">
      <c r="A70" s="94" t="str">
        <f t="shared" si="1"/>
        <v>AgriGold6275BtRWRR</v>
      </c>
      <c r="B70" s="94" t="s">
        <v>1600</v>
      </c>
      <c r="C70" s="94" t="s">
        <v>1610</v>
      </c>
      <c r="D70" s="94" t="s">
        <v>1486</v>
      </c>
      <c r="E70" s="17">
        <v>100</v>
      </c>
    </row>
    <row r="71" spans="1:5" x14ac:dyDescent="0.15">
      <c r="A71" s="94" t="str">
        <f t="shared" si="1"/>
        <v>AgriGold6275VT3</v>
      </c>
      <c r="B71" s="94" t="s">
        <v>1600</v>
      </c>
      <c r="C71" s="94" t="s">
        <v>1611</v>
      </c>
      <c r="D71" s="94" t="s">
        <v>1487</v>
      </c>
      <c r="E71" s="17">
        <v>100</v>
      </c>
    </row>
    <row r="72" spans="1:5" x14ac:dyDescent="0.15">
      <c r="A72" s="94" t="str">
        <f t="shared" si="1"/>
        <v>AgriGold6279BtRR</v>
      </c>
      <c r="B72" s="94" t="s">
        <v>1600</v>
      </c>
      <c r="C72" s="94" t="s">
        <v>1612</v>
      </c>
      <c r="D72" s="94" t="s">
        <v>1488</v>
      </c>
      <c r="E72" s="17">
        <v>101</v>
      </c>
    </row>
    <row r="73" spans="1:5" x14ac:dyDescent="0.15">
      <c r="A73" s="94" t="str">
        <f t="shared" si="1"/>
        <v>AgriGold6279VT3</v>
      </c>
      <c r="B73" s="94" t="s">
        <v>1600</v>
      </c>
      <c r="C73" s="94" t="s">
        <v>1613</v>
      </c>
      <c r="D73" s="94" t="s">
        <v>1487</v>
      </c>
      <c r="E73" s="17">
        <v>101</v>
      </c>
    </row>
    <row r="74" spans="1:5" x14ac:dyDescent="0.15">
      <c r="A74" s="94" t="str">
        <f t="shared" si="1"/>
        <v>AgriGold6285BtRR</v>
      </c>
      <c r="B74" s="94" t="s">
        <v>1600</v>
      </c>
      <c r="C74" s="94" t="s">
        <v>1614</v>
      </c>
      <c r="D74" s="94" t="s">
        <v>1488</v>
      </c>
      <c r="E74" s="17">
        <v>100</v>
      </c>
    </row>
    <row r="75" spans="1:5" x14ac:dyDescent="0.15">
      <c r="A75" s="94" t="str">
        <f t="shared" si="1"/>
        <v>AgriGold6285BtRWRR</v>
      </c>
      <c r="B75" s="94" t="s">
        <v>1600</v>
      </c>
      <c r="C75" s="94" t="s">
        <v>1615</v>
      </c>
      <c r="D75" s="94" t="s">
        <v>1486</v>
      </c>
      <c r="E75" s="17">
        <v>100</v>
      </c>
    </row>
    <row r="76" spans="1:5" x14ac:dyDescent="0.15">
      <c r="A76" s="94" t="str">
        <f t="shared" si="1"/>
        <v>AgriGold6309VT3</v>
      </c>
      <c r="B76" s="94" t="s">
        <v>1600</v>
      </c>
      <c r="C76" s="94" t="s">
        <v>868</v>
      </c>
      <c r="D76" s="94" t="s">
        <v>1487</v>
      </c>
      <c r="E76" s="17">
        <v>103</v>
      </c>
    </row>
    <row r="77" spans="1:5" x14ac:dyDescent="0.15">
      <c r="A77" s="94" t="str">
        <f t="shared" si="1"/>
        <v>AgriGold6309VT3</v>
      </c>
      <c r="B77" s="94" t="s">
        <v>1600</v>
      </c>
      <c r="C77" s="94" t="s">
        <v>868</v>
      </c>
      <c r="D77" s="94" t="s">
        <v>1487</v>
      </c>
      <c r="E77" s="17">
        <v>103</v>
      </c>
    </row>
    <row r="78" spans="1:5" x14ac:dyDescent="0.15">
      <c r="A78" s="94" t="str">
        <f t="shared" si="1"/>
        <v>AgriGold6315RR</v>
      </c>
      <c r="B78" s="94" t="s">
        <v>1600</v>
      </c>
      <c r="C78" s="94" t="s">
        <v>1616</v>
      </c>
      <c r="D78" s="94" t="s">
        <v>1786</v>
      </c>
      <c r="E78" s="17">
        <v>103</v>
      </c>
    </row>
    <row r="79" spans="1:5" x14ac:dyDescent="0.15">
      <c r="A79" s="94" t="str">
        <f t="shared" si="1"/>
        <v>AgriGold6315RWRR</v>
      </c>
      <c r="B79" s="94" t="s">
        <v>1600</v>
      </c>
      <c r="C79" s="94" t="s">
        <v>1617</v>
      </c>
      <c r="D79" s="94" t="s">
        <v>1489</v>
      </c>
      <c r="E79" s="17">
        <v>103</v>
      </c>
    </row>
    <row r="80" spans="1:5" x14ac:dyDescent="0.15">
      <c r="A80" s="94" t="str">
        <f t="shared" si="1"/>
        <v>AgriGold6316HXLL</v>
      </c>
      <c r="B80" s="94" t="s">
        <v>1600</v>
      </c>
      <c r="C80" s="94" t="s">
        <v>1618</v>
      </c>
      <c r="D80" s="94" t="s">
        <v>1485</v>
      </c>
      <c r="E80" s="17">
        <v>103</v>
      </c>
    </row>
    <row r="81" spans="1:5" x14ac:dyDescent="0.15">
      <c r="A81" s="94" t="str">
        <f t="shared" si="1"/>
        <v>Agrigold6320NonGMO</v>
      </c>
      <c r="B81" s="94" t="s">
        <v>472</v>
      </c>
      <c r="C81" s="94" t="s">
        <v>473</v>
      </c>
      <c r="D81" s="94" t="s">
        <v>1487</v>
      </c>
      <c r="E81" s="17">
        <v>103</v>
      </c>
    </row>
    <row r="82" spans="1:5" x14ac:dyDescent="0.15">
      <c r="A82" s="94" t="str">
        <f t="shared" si="1"/>
        <v>AgriGold6320VT3</v>
      </c>
      <c r="B82" s="94" t="s">
        <v>1600</v>
      </c>
      <c r="C82" s="94" t="s">
        <v>474</v>
      </c>
      <c r="D82" s="94" t="s">
        <v>1487</v>
      </c>
      <c r="E82" s="17">
        <v>103</v>
      </c>
    </row>
    <row r="83" spans="1:5" x14ac:dyDescent="0.15">
      <c r="A83" s="94" t="str">
        <f t="shared" si="1"/>
        <v>AgriGold6324RR</v>
      </c>
      <c r="B83" s="94" t="s">
        <v>1600</v>
      </c>
      <c r="C83" s="94" t="s">
        <v>1619</v>
      </c>
      <c r="D83" s="94" t="s">
        <v>1786</v>
      </c>
      <c r="E83" s="17">
        <v>103</v>
      </c>
    </row>
    <row r="84" spans="1:5" x14ac:dyDescent="0.15">
      <c r="A84" s="94" t="str">
        <f t="shared" si="1"/>
        <v>AgriGold6324VT3</v>
      </c>
      <c r="B84" s="94" t="s">
        <v>1600</v>
      </c>
      <c r="C84" s="94" t="s">
        <v>1620</v>
      </c>
      <c r="D84" s="94" t="s">
        <v>1487</v>
      </c>
      <c r="E84" s="17">
        <v>103</v>
      </c>
    </row>
    <row r="85" spans="1:5" x14ac:dyDescent="0.15">
      <c r="A85" s="94" t="str">
        <f t="shared" si="1"/>
        <v>AgriGold6325BtRR</v>
      </c>
      <c r="B85" s="94" t="s">
        <v>1600</v>
      </c>
      <c r="C85" s="94" t="s">
        <v>1621</v>
      </c>
      <c r="D85" s="94" t="s">
        <v>1488</v>
      </c>
      <c r="E85" s="17">
        <v>104</v>
      </c>
    </row>
    <row r="86" spans="1:5" x14ac:dyDescent="0.15">
      <c r="A86" s="94" t="str">
        <f t="shared" si="1"/>
        <v>AgriGold6325BtRW</v>
      </c>
      <c r="B86" s="94" t="s">
        <v>1600</v>
      </c>
      <c r="C86" s="94" t="s">
        <v>1622</v>
      </c>
      <c r="D86" s="94" t="s">
        <v>1484</v>
      </c>
      <c r="E86" s="17">
        <v>104</v>
      </c>
    </row>
    <row r="87" spans="1:5" x14ac:dyDescent="0.15">
      <c r="A87" s="94" t="str">
        <f t="shared" si="1"/>
        <v>AgriGold6325BtRWRR</v>
      </c>
      <c r="B87" s="94" t="s">
        <v>1600</v>
      </c>
      <c r="C87" s="94" t="s">
        <v>869</v>
      </c>
      <c r="D87" s="94" t="s">
        <v>1486</v>
      </c>
      <c r="E87" s="17">
        <v>104</v>
      </c>
    </row>
    <row r="88" spans="1:5" x14ac:dyDescent="0.15">
      <c r="A88" s="94" t="str">
        <f t="shared" si="1"/>
        <v>AgriGold6325RR</v>
      </c>
      <c r="B88" s="94" t="s">
        <v>1600</v>
      </c>
      <c r="C88" s="94" t="s">
        <v>1623</v>
      </c>
      <c r="D88" s="94" t="s">
        <v>1786</v>
      </c>
      <c r="E88" s="17">
        <v>104</v>
      </c>
    </row>
    <row r="89" spans="1:5" x14ac:dyDescent="0.15">
      <c r="A89" s="94" t="str">
        <f t="shared" si="1"/>
        <v>AgriGold6325RWRR</v>
      </c>
      <c r="B89" s="94" t="s">
        <v>1600</v>
      </c>
      <c r="C89" s="94" t="s">
        <v>1624</v>
      </c>
      <c r="D89" s="94" t="s">
        <v>1489</v>
      </c>
      <c r="E89" s="17">
        <v>104</v>
      </c>
    </row>
    <row r="90" spans="1:5" x14ac:dyDescent="0.15">
      <c r="A90" s="94" t="str">
        <f t="shared" si="1"/>
        <v>AgriGold6325VT3</v>
      </c>
      <c r="B90" s="94" t="s">
        <v>1600</v>
      </c>
      <c r="C90" s="94" t="s">
        <v>1625</v>
      </c>
      <c r="D90" s="94" t="s">
        <v>1487</v>
      </c>
      <c r="E90" s="17">
        <v>104</v>
      </c>
    </row>
    <row r="91" spans="1:5" x14ac:dyDescent="0.15">
      <c r="A91" s="94" t="str">
        <f t="shared" si="1"/>
        <v>AgriGold6326NonGMO</v>
      </c>
      <c r="B91" s="94" t="s">
        <v>1600</v>
      </c>
      <c r="C91" s="94" t="s">
        <v>475</v>
      </c>
      <c r="D91" s="94" t="s">
        <v>2641</v>
      </c>
      <c r="E91" s="17">
        <v>104</v>
      </c>
    </row>
    <row r="92" spans="1:5" x14ac:dyDescent="0.15">
      <c r="A92" s="94" t="str">
        <f t="shared" si="1"/>
        <v>AgriGold6333Bt</v>
      </c>
      <c r="B92" s="94" t="s">
        <v>1600</v>
      </c>
      <c r="C92" s="94" t="s">
        <v>1626</v>
      </c>
      <c r="D92" s="94" t="s">
        <v>1492</v>
      </c>
      <c r="E92" s="17">
        <v>104</v>
      </c>
    </row>
    <row r="93" spans="1:5" x14ac:dyDescent="0.15">
      <c r="A93" s="94" t="str">
        <f t="shared" si="1"/>
        <v>AgriGold6333BtRR</v>
      </c>
      <c r="B93" s="94" t="s">
        <v>1600</v>
      </c>
      <c r="C93" s="94" t="s">
        <v>1627</v>
      </c>
      <c r="D93" s="94" t="s">
        <v>1488</v>
      </c>
      <c r="E93" s="17">
        <v>104</v>
      </c>
    </row>
    <row r="94" spans="1:5" x14ac:dyDescent="0.15">
      <c r="A94" s="94" t="str">
        <f t="shared" si="1"/>
        <v>AgriGold6333BtRWRR</v>
      </c>
      <c r="B94" s="94" t="s">
        <v>1600</v>
      </c>
      <c r="C94" s="94" t="s">
        <v>1628</v>
      </c>
      <c r="D94" s="94" t="s">
        <v>1486</v>
      </c>
      <c r="E94" s="17">
        <v>104</v>
      </c>
    </row>
    <row r="95" spans="1:5" x14ac:dyDescent="0.15">
      <c r="A95" s="94" t="str">
        <f t="shared" si="1"/>
        <v>AgriGold6333NonGMO</v>
      </c>
      <c r="B95" s="94" t="s">
        <v>1600</v>
      </c>
      <c r="C95" s="94" t="s">
        <v>1629</v>
      </c>
      <c r="D95" s="94" t="s">
        <v>2641</v>
      </c>
      <c r="E95" s="17">
        <v>104</v>
      </c>
    </row>
    <row r="96" spans="1:5" x14ac:dyDescent="0.15">
      <c r="A96" s="94" t="str">
        <f t="shared" si="1"/>
        <v>AgriGold6333RWRR</v>
      </c>
      <c r="B96" s="94" t="s">
        <v>1600</v>
      </c>
      <c r="C96" s="94" t="s">
        <v>1630</v>
      </c>
      <c r="D96" s="94" t="s">
        <v>1489</v>
      </c>
      <c r="E96" s="17">
        <v>104</v>
      </c>
    </row>
    <row r="97" spans="1:5" x14ac:dyDescent="0.15">
      <c r="A97" s="94" t="str">
        <f t="shared" si="1"/>
        <v>AgriGold6377NonGMO</v>
      </c>
      <c r="B97" s="94" t="s">
        <v>1600</v>
      </c>
      <c r="C97" s="94" t="s">
        <v>1631</v>
      </c>
      <c r="D97" s="94" t="s">
        <v>2641</v>
      </c>
      <c r="E97" s="17">
        <v>105</v>
      </c>
    </row>
    <row r="98" spans="1:5" x14ac:dyDescent="0.15">
      <c r="A98" s="94" t="str">
        <f t="shared" si="1"/>
        <v>AgriGold6391CL</v>
      </c>
      <c r="B98" s="94" t="s">
        <v>1600</v>
      </c>
      <c r="C98" s="94" t="s">
        <v>1632</v>
      </c>
      <c r="D98" s="94" t="s">
        <v>1383</v>
      </c>
      <c r="E98" s="17">
        <v>106</v>
      </c>
    </row>
    <row r="99" spans="1:5" x14ac:dyDescent="0.15">
      <c r="A99" s="94" t="str">
        <f t="shared" si="1"/>
        <v>AgriGold6391RR</v>
      </c>
      <c r="B99" s="94" t="s">
        <v>1600</v>
      </c>
      <c r="C99" s="94" t="s">
        <v>1633</v>
      </c>
      <c r="D99" s="94" t="s">
        <v>1786</v>
      </c>
      <c r="E99" s="17">
        <v>106</v>
      </c>
    </row>
    <row r="100" spans="1:5" x14ac:dyDescent="0.15">
      <c r="A100" s="94" t="str">
        <f t="shared" si="1"/>
        <v>AgriGold6393Bt</v>
      </c>
      <c r="B100" s="94" t="s">
        <v>1600</v>
      </c>
      <c r="C100" s="94" t="s">
        <v>1634</v>
      </c>
      <c r="D100" s="94" t="s">
        <v>1492</v>
      </c>
      <c r="E100" s="17">
        <v>107</v>
      </c>
    </row>
    <row r="101" spans="1:5" x14ac:dyDescent="0.15">
      <c r="A101" s="94" t="str">
        <f t="shared" si="1"/>
        <v>AgriGold6394Bt</v>
      </c>
      <c r="B101" s="94" t="s">
        <v>1600</v>
      </c>
      <c r="C101" s="94" t="s">
        <v>2217</v>
      </c>
      <c r="D101" s="94" t="s">
        <v>1492</v>
      </c>
      <c r="E101" s="17">
        <v>107</v>
      </c>
    </row>
    <row r="102" spans="1:5" x14ac:dyDescent="0.15">
      <c r="A102" s="94" t="str">
        <f t="shared" si="1"/>
        <v>AgriGold6394BtRR</v>
      </c>
      <c r="B102" s="94" t="s">
        <v>1600</v>
      </c>
      <c r="C102" s="94" t="s">
        <v>2218</v>
      </c>
      <c r="D102" s="94" t="s">
        <v>1488</v>
      </c>
      <c r="E102" s="17">
        <v>107</v>
      </c>
    </row>
    <row r="103" spans="1:5" x14ac:dyDescent="0.15">
      <c r="A103" s="94" t="str">
        <f t="shared" si="1"/>
        <v>AgriGold6394BtRW</v>
      </c>
      <c r="B103" s="94" t="s">
        <v>1600</v>
      </c>
      <c r="C103" s="94" t="s">
        <v>2219</v>
      </c>
      <c r="D103" s="94" t="s">
        <v>1484</v>
      </c>
      <c r="E103" s="17">
        <v>107</v>
      </c>
    </row>
    <row r="104" spans="1:5" x14ac:dyDescent="0.15">
      <c r="A104" s="94" t="str">
        <f t="shared" si="1"/>
        <v>AgriGold6394VT3</v>
      </c>
      <c r="B104" s="94" t="s">
        <v>1600</v>
      </c>
      <c r="C104" s="94" t="s">
        <v>2220</v>
      </c>
      <c r="D104" s="94" t="s">
        <v>1487</v>
      </c>
      <c r="E104" s="17">
        <v>107</v>
      </c>
    </row>
    <row r="105" spans="1:5" x14ac:dyDescent="0.15">
      <c r="A105" s="94" t="str">
        <f t="shared" si="1"/>
        <v>AgriGold6394VT3 CK</v>
      </c>
      <c r="B105" s="94" t="s">
        <v>1600</v>
      </c>
      <c r="C105" s="94" t="s">
        <v>870</v>
      </c>
      <c r="D105" s="94" t="s">
        <v>1487</v>
      </c>
      <c r="E105" s="17">
        <v>107</v>
      </c>
    </row>
    <row r="106" spans="1:5" x14ac:dyDescent="0.15">
      <c r="A106" s="94" t="str">
        <f t="shared" si="1"/>
        <v>AgriGold6395Bt</v>
      </c>
      <c r="B106" s="94" t="s">
        <v>1600</v>
      </c>
      <c r="C106" s="94" t="s">
        <v>2221</v>
      </c>
      <c r="D106" s="94" t="s">
        <v>1492</v>
      </c>
      <c r="E106" s="17">
        <v>107</v>
      </c>
    </row>
    <row r="107" spans="1:5" x14ac:dyDescent="0.15">
      <c r="A107" s="94" t="str">
        <f t="shared" si="1"/>
        <v>AgriGold6395BtCL</v>
      </c>
      <c r="B107" s="94" t="s">
        <v>1600</v>
      </c>
      <c r="C107" s="94" t="s">
        <v>2222</v>
      </c>
      <c r="D107" s="94" t="s">
        <v>247</v>
      </c>
      <c r="E107" s="17">
        <v>107</v>
      </c>
    </row>
    <row r="108" spans="1:5" x14ac:dyDescent="0.15">
      <c r="A108" s="94" t="str">
        <f t="shared" si="1"/>
        <v>AgriGold6395BtRR</v>
      </c>
      <c r="B108" s="94" t="s">
        <v>1600</v>
      </c>
      <c r="C108" s="94" t="s">
        <v>2223</v>
      </c>
      <c r="D108" s="94" t="s">
        <v>1488</v>
      </c>
      <c r="E108" s="17">
        <v>107</v>
      </c>
    </row>
    <row r="109" spans="1:5" x14ac:dyDescent="0.15">
      <c r="A109" s="94" t="str">
        <f t="shared" si="1"/>
        <v>AgriGold6395BtRW</v>
      </c>
      <c r="B109" s="94" t="s">
        <v>1600</v>
      </c>
      <c r="C109" s="94" t="s">
        <v>2224</v>
      </c>
      <c r="D109" s="94" t="s">
        <v>1484</v>
      </c>
      <c r="E109" s="17">
        <v>107</v>
      </c>
    </row>
    <row r="110" spans="1:5" x14ac:dyDescent="0.15">
      <c r="A110" s="94" t="str">
        <f t="shared" si="1"/>
        <v>AgriGold6395BtRWCL</v>
      </c>
      <c r="B110" s="94" t="s">
        <v>1600</v>
      </c>
      <c r="C110" s="94" t="s">
        <v>2225</v>
      </c>
      <c r="D110" s="94" t="s">
        <v>2226</v>
      </c>
      <c r="E110" s="17">
        <v>107</v>
      </c>
    </row>
    <row r="111" spans="1:5" x14ac:dyDescent="0.15">
      <c r="A111" s="94" t="str">
        <f t="shared" si="1"/>
        <v>AgriGold6395BtRWRR</v>
      </c>
      <c r="B111" s="94" t="s">
        <v>1600</v>
      </c>
      <c r="C111" s="94" t="s">
        <v>2227</v>
      </c>
      <c r="D111" s="94" t="s">
        <v>1486</v>
      </c>
      <c r="E111" s="17">
        <v>107</v>
      </c>
    </row>
    <row r="112" spans="1:5" x14ac:dyDescent="0.15">
      <c r="A112" s="94" t="str">
        <f t="shared" si="1"/>
        <v>AgriGold6395CL</v>
      </c>
      <c r="B112" s="94" t="s">
        <v>1600</v>
      </c>
      <c r="C112" s="94" t="s">
        <v>2228</v>
      </c>
      <c r="D112" s="94" t="s">
        <v>1383</v>
      </c>
      <c r="E112" s="17">
        <v>107</v>
      </c>
    </row>
    <row r="113" spans="1:5" x14ac:dyDescent="0.15">
      <c r="A113" s="94" t="str">
        <f t="shared" si="1"/>
        <v>AgriGold6395LL</v>
      </c>
      <c r="B113" s="94" t="s">
        <v>1600</v>
      </c>
      <c r="C113" s="94" t="s">
        <v>2229</v>
      </c>
      <c r="D113" s="94" t="s">
        <v>1787</v>
      </c>
      <c r="E113" s="17">
        <v>107</v>
      </c>
    </row>
    <row r="114" spans="1:5" x14ac:dyDescent="0.15">
      <c r="A114" s="94" t="str">
        <f t="shared" si="1"/>
        <v>AgriGold6395NonGMO</v>
      </c>
      <c r="B114" s="94" t="s">
        <v>1600</v>
      </c>
      <c r="C114" s="94" t="s">
        <v>2230</v>
      </c>
      <c r="D114" s="94" t="s">
        <v>2641</v>
      </c>
      <c r="E114" s="17">
        <v>107</v>
      </c>
    </row>
    <row r="115" spans="1:5" x14ac:dyDescent="0.15">
      <c r="A115" s="94" t="str">
        <f t="shared" si="1"/>
        <v>AgriGold6395RR</v>
      </c>
      <c r="B115" s="94" t="s">
        <v>1600</v>
      </c>
      <c r="C115" s="94" t="s">
        <v>2231</v>
      </c>
      <c r="D115" s="94" t="s">
        <v>1786</v>
      </c>
      <c r="E115" s="17">
        <v>107</v>
      </c>
    </row>
    <row r="116" spans="1:5" x14ac:dyDescent="0.15">
      <c r="A116" s="94" t="str">
        <f t="shared" si="1"/>
        <v>AgriGold6395RW</v>
      </c>
      <c r="B116" s="94" t="s">
        <v>1600</v>
      </c>
      <c r="C116" s="94" t="s">
        <v>2232</v>
      </c>
      <c r="D116" s="94" t="s">
        <v>1364</v>
      </c>
      <c r="E116" s="17">
        <v>107</v>
      </c>
    </row>
    <row r="117" spans="1:5" x14ac:dyDescent="0.15">
      <c r="A117" s="94" t="str">
        <f t="shared" si="1"/>
        <v>AgriGold6395RWRR</v>
      </c>
      <c r="B117" s="94" t="s">
        <v>1600</v>
      </c>
      <c r="C117" s="94" t="s">
        <v>2233</v>
      </c>
      <c r="D117" s="94" t="s">
        <v>1489</v>
      </c>
      <c r="E117" s="17">
        <v>107</v>
      </c>
    </row>
    <row r="118" spans="1:5" x14ac:dyDescent="0.15">
      <c r="A118" s="94" t="str">
        <f t="shared" si="1"/>
        <v>AgriGold6399VT3</v>
      </c>
      <c r="B118" s="94" t="s">
        <v>1600</v>
      </c>
      <c r="C118" s="94" t="s">
        <v>2234</v>
      </c>
      <c r="D118" s="94" t="s">
        <v>1487</v>
      </c>
      <c r="E118" s="17">
        <v>108</v>
      </c>
    </row>
    <row r="119" spans="1:5" x14ac:dyDescent="0.15">
      <c r="A119" s="94" t="str">
        <f t="shared" si="1"/>
        <v>AgriGold6399VT3</v>
      </c>
      <c r="B119" s="94" t="s">
        <v>1600</v>
      </c>
      <c r="C119" s="94" t="s">
        <v>2234</v>
      </c>
      <c r="D119" s="94" t="s">
        <v>1487</v>
      </c>
      <c r="E119" s="17">
        <v>108</v>
      </c>
    </row>
    <row r="120" spans="1:5" x14ac:dyDescent="0.15">
      <c r="A120" s="94" t="str">
        <f t="shared" si="1"/>
        <v>AgriGold6399VT3 Twin</v>
      </c>
      <c r="B120" s="94" t="s">
        <v>1600</v>
      </c>
      <c r="C120" s="94" t="s">
        <v>871</v>
      </c>
      <c r="D120" s="94" t="s">
        <v>1487</v>
      </c>
      <c r="E120" s="17">
        <v>108</v>
      </c>
    </row>
    <row r="121" spans="1:5" x14ac:dyDescent="0.15">
      <c r="A121" s="94" t="str">
        <f t="shared" si="1"/>
        <v>AgriGold6426NonGMO</v>
      </c>
      <c r="B121" s="94" t="s">
        <v>1600</v>
      </c>
      <c r="C121" s="94" t="s">
        <v>476</v>
      </c>
      <c r="D121" s="94" t="s">
        <v>2641</v>
      </c>
      <c r="E121" s="17">
        <v>108</v>
      </c>
    </row>
    <row r="122" spans="1:5" x14ac:dyDescent="0.15">
      <c r="A122" s="94" t="str">
        <f t="shared" si="1"/>
        <v>AgriGold6437NonGMO</v>
      </c>
      <c r="B122" s="94" t="s">
        <v>1600</v>
      </c>
      <c r="C122" s="94" t="s">
        <v>872</v>
      </c>
      <c r="D122" s="94" t="s">
        <v>2641</v>
      </c>
      <c r="E122" s="17">
        <v>109</v>
      </c>
    </row>
    <row r="123" spans="1:5" x14ac:dyDescent="0.15">
      <c r="A123" s="94" t="str">
        <f t="shared" si="1"/>
        <v>AgriGold6438VT3</v>
      </c>
      <c r="B123" s="94" t="s">
        <v>1600</v>
      </c>
      <c r="C123" s="94" t="s">
        <v>477</v>
      </c>
      <c r="D123" s="94" t="s">
        <v>1487</v>
      </c>
      <c r="E123" s="17">
        <v>109</v>
      </c>
    </row>
    <row r="124" spans="1:5" x14ac:dyDescent="0.15">
      <c r="A124" s="94" t="str">
        <f t="shared" si="1"/>
        <v>AgriGold6439VT3</v>
      </c>
      <c r="B124" s="94" t="s">
        <v>1600</v>
      </c>
      <c r="C124" s="94" t="s">
        <v>2642</v>
      </c>
      <c r="D124" s="94" t="s">
        <v>1487</v>
      </c>
      <c r="E124" s="17">
        <v>109</v>
      </c>
    </row>
    <row r="125" spans="1:5" x14ac:dyDescent="0.15">
      <c r="A125" s="94" t="str">
        <f t="shared" si="1"/>
        <v>AgriGold6444RWRR</v>
      </c>
      <c r="B125" s="94" t="s">
        <v>1600</v>
      </c>
      <c r="C125" s="94" t="s">
        <v>2235</v>
      </c>
      <c r="D125" s="94" t="s">
        <v>1489</v>
      </c>
      <c r="E125" s="17">
        <v>108</v>
      </c>
    </row>
    <row r="126" spans="1:5" x14ac:dyDescent="0.15">
      <c r="A126" s="94" t="str">
        <f t="shared" si="1"/>
        <v>AgriGold6450VT3</v>
      </c>
      <c r="B126" s="94" t="s">
        <v>1600</v>
      </c>
      <c r="C126" s="94" t="s">
        <v>478</v>
      </c>
      <c r="D126" s="94" t="s">
        <v>1487</v>
      </c>
      <c r="E126" s="17">
        <v>110</v>
      </c>
    </row>
    <row r="127" spans="1:5" x14ac:dyDescent="0.15">
      <c r="A127" s="94" t="str">
        <f t="shared" si="1"/>
        <v>AgriGold6452VT3</v>
      </c>
      <c r="B127" s="94" t="s">
        <v>1600</v>
      </c>
      <c r="C127" s="94" t="s">
        <v>479</v>
      </c>
      <c r="D127" s="94" t="s">
        <v>1487</v>
      </c>
      <c r="E127" s="17">
        <v>110</v>
      </c>
    </row>
    <row r="128" spans="1:5" x14ac:dyDescent="0.15">
      <c r="A128" s="94" t="str">
        <f t="shared" si="1"/>
        <v>AgriGold6455BtRWRR</v>
      </c>
      <c r="B128" s="94" t="s">
        <v>1600</v>
      </c>
      <c r="C128" s="94" t="s">
        <v>873</v>
      </c>
      <c r="D128" s="94" t="s">
        <v>1486</v>
      </c>
      <c r="E128" s="17">
        <v>110</v>
      </c>
    </row>
    <row r="129" spans="1:5" x14ac:dyDescent="0.15">
      <c r="A129" s="94" t="str">
        <f t="shared" si="1"/>
        <v>Agrigold6456RR</v>
      </c>
      <c r="B129" s="94" t="s">
        <v>472</v>
      </c>
      <c r="C129" s="94" t="s">
        <v>480</v>
      </c>
      <c r="D129" s="94" t="s">
        <v>1786</v>
      </c>
      <c r="E129" s="17">
        <v>110</v>
      </c>
    </row>
    <row r="130" spans="1:5" x14ac:dyDescent="0.15">
      <c r="A130" s="94" t="str">
        <f t="shared" ref="A130:A193" si="2">B130&amp;C130</f>
        <v>Agrigold6456VT3</v>
      </c>
      <c r="B130" s="94" t="s">
        <v>472</v>
      </c>
      <c r="C130" s="94" t="s">
        <v>481</v>
      </c>
      <c r="D130" s="94" t="s">
        <v>1487</v>
      </c>
      <c r="E130" s="17">
        <v>110</v>
      </c>
    </row>
    <row r="131" spans="1:5" x14ac:dyDescent="0.15">
      <c r="A131" s="94" t="str">
        <f t="shared" si="2"/>
        <v>AgriGold6457BtCL</v>
      </c>
      <c r="B131" s="94" t="s">
        <v>1600</v>
      </c>
      <c r="C131" s="94" t="s">
        <v>2236</v>
      </c>
      <c r="D131" s="94" t="s">
        <v>247</v>
      </c>
      <c r="E131" s="17">
        <v>110</v>
      </c>
    </row>
    <row r="132" spans="1:5" x14ac:dyDescent="0.15">
      <c r="A132" s="94" t="str">
        <f t="shared" si="2"/>
        <v>AgriGold6457BtRR</v>
      </c>
      <c r="B132" s="94" t="s">
        <v>1600</v>
      </c>
      <c r="C132" s="94" t="s">
        <v>2237</v>
      </c>
      <c r="D132" s="94" t="s">
        <v>1488</v>
      </c>
      <c r="E132" s="17">
        <v>110</v>
      </c>
    </row>
    <row r="133" spans="1:5" x14ac:dyDescent="0.15">
      <c r="A133" s="94" t="str">
        <f t="shared" si="2"/>
        <v>AgriGold6457CL</v>
      </c>
      <c r="B133" s="94" t="s">
        <v>1600</v>
      </c>
      <c r="C133" s="94" t="s">
        <v>2238</v>
      </c>
      <c r="D133" s="94" t="s">
        <v>1383</v>
      </c>
      <c r="E133" s="17">
        <v>110</v>
      </c>
    </row>
    <row r="134" spans="1:5" x14ac:dyDescent="0.15">
      <c r="A134" s="94" t="str">
        <f t="shared" si="2"/>
        <v>AgriGold6457NonGMO</v>
      </c>
      <c r="B134" s="94" t="s">
        <v>1600</v>
      </c>
      <c r="C134" s="94" t="s">
        <v>2239</v>
      </c>
      <c r="D134" s="94" t="s">
        <v>2641</v>
      </c>
      <c r="E134" s="17">
        <v>110</v>
      </c>
    </row>
    <row r="135" spans="1:5" x14ac:dyDescent="0.15">
      <c r="A135" s="94" t="str">
        <f t="shared" si="2"/>
        <v>AgriGold6457RR</v>
      </c>
      <c r="B135" s="94" t="s">
        <v>1600</v>
      </c>
      <c r="C135" s="94" t="s">
        <v>2240</v>
      </c>
      <c r="D135" s="94" t="s">
        <v>1786</v>
      </c>
      <c r="E135" s="17">
        <v>110</v>
      </c>
    </row>
    <row r="136" spans="1:5" x14ac:dyDescent="0.15">
      <c r="A136" s="94" t="str">
        <f t="shared" si="2"/>
        <v>AgriGold6457VT3</v>
      </c>
      <c r="B136" s="94" t="s">
        <v>1600</v>
      </c>
      <c r="C136" s="94" t="s">
        <v>2241</v>
      </c>
      <c r="D136" s="94" t="s">
        <v>1487</v>
      </c>
      <c r="E136" s="17">
        <v>110</v>
      </c>
    </row>
    <row r="137" spans="1:5" x14ac:dyDescent="0.15">
      <c r="A137" s="94" t="str">
        <f t="shared" si="2"/>
        <v>AgriGold6457VT3 CK</v>
      </c>
      <c r="B137" s="94" t="s">
        <v>1600</v>
      </c>
      <c r="C137" s="94" t="s">
        <v>874</v>
      </c>
      <c r="D137" s="94" t="s">
        <v>1487</v>
      </c>
      <c r="E137" s="17">
        <v>110</v>
      </c>
    </row>
    <row r="138" spans="1:5" x14ac:dyDescent="0.15">
      <c r="A138" s="94" t="str">
        <f t="shared" si="2"/>
        <v>Agrigold6458RR</v>
      </c>
      <c r="B138" s="94" t="s">
        <v>472</v>
      </c>
      <c r="C138" s="94" t="s">
        <v>482</v>
      </c>
      <c r="D138" s="94" t="s">
        <v>1786</v>
      </c>
      <c r="E138" s="17">
        <v>110</v>
      </c>
    </row>
    <row r="139" spans="1:5" x14ac:dyDescent="0.15">
      <c r="A139" s="94" t="str">
        <f t="shared" si="2"/>
        <v>Agrigold6458VT3</v>
      </c>
      <c r="B139" s="94" t="s">
        <v>472</v>
      </c>
      <c r="C139" s="94" t="s">
        <v>483</v>
      </c>
      <c r="D139" s="94" t="s">
        <v>1487</v>
      </c>
      <c r="E139" s="17">
        <v>110</v>
      </c>
    </row>
    <row r="140" spans="1:5" x14ac:dyDescent="0.15">
      <c r="A140" s="94" t="str">
        <f t="shared" si="2"/>
        <v>AgriGold6459Bt</v>
      </c>
      <c r="B140" s="94" t="s">
        <v>1600</v>
      </c>
      <c r="C140" s="94" t="s">
        <v>382</v>
      </c>
      <c r="D140" s="94" t="s">
        <v>1492</v>
      </c>
      <c r="E140" s="17">
        <v>110</v>
      </c>
    </row>
    <row r="141" spans="1:5" x14ac:dyDescent="0.15">
      <c r="A141" s="94" t="str">
        <f t="shared" si="2"/>
        <v>AgriGold6459BtRR</v>
      </c>
      <c r="B141" s="94" t="s">
        <v>1600</v>
      </c>
      <c r="C141" s="94" t="s">
        <v>2242</v>
      </c>
      <c r="D141" s="94" t="s">
        <v>1488</v>
      </c>
      <c r="E141" s="17">
        <v>110</v>
      </c>
    </row>
    <row r="142" spans="1:5" x14ac:dyDescent="0.15">
      <c r="A142" s="94" t="str">
        <f t="shared" si="2"/>
        <v>AgriGold6459Conv</v>
      </c>
      <c r="B142" s="94" t="s">
        <v>1600</v>
      </c>
      <c r="C142" s="94" t="s">
        <v>383</v>
      </c>
      <c r="D142" s="94" t="s">
        <v>2641</v>
      </c>
      <c r="E142" s="17">
        <v>110</v>
      </c>
    </row>
    <row r="143" spans="1:5" x14ac:dyDescent="0.15">
      <c r="A143" s="94" t="str">
        <f t="shared" si="2"/>
        <v>AgriGold6459NonGMO</v>
      </c>
      <c r="B143" s="94" t="s">
        <v>1600</v>
      </c>
      <c r="C143" s="94" t="s">
        <v>384</v>
      </c>
      <c r="D143" s="94" t="s">
        <v>2641</v>
      </c>
      <c r="E143" s="17">
        <v>110</v>
      </c>
    </row>
    <row r="144" spans="1:5" x14ac:dyDescent="0.15">
      <c r="A144" s="94" t="str">
        <f t="shared" si="2"/>
        <v>AgriGold6459RR</v>
      </c>
      <c r="B144" s="94" t="s">
        <v>1600</v>
      </c>
      <c r="C144" s="94" t="s">
        <v>2243</v>
      </c>
      <c r="D144" s="94" t="s">
        <v>1786</v>
      </c>
      <c r="E144" s="17">
        <v>110</v>
      </c>
    </row>
    <row r="145" spans="1:5" x14ac:dyDescent="0.15">
      <c r="A145" s="94" t="str">
        <f t="shared" si="2"/>
        <v>AgriGold6459VT3</v>
      </c>
      <c r="B145" s="94" t="s">
        <v>1600</v>
      </c>
      <c r="C145" s="94" t="s">
        <v>2244</v>
      </c>
      <c r="D145" s="94" t="s">
        <v>1487</v>
      </c>
      <c r="E145" s="17">
        <v>110</v>
      </c>
    </row>
    <row r="146" spans="1:5" x14ac:dyDescent="0.15">
      <c r="A146" s="94" t="str">
        <f t="shared" si="2"/>
        <v>AgriGold6459VT3</v>
      </c>
      <c r="B146" s="94" t="s">
        <v>1600</v>
      </c>
      <c r="C146" s="94" t="s">
        <v>2244</v>
      </c>
      <c r="D146" s="94" t="s">
        <v>1487</v>
      </c>
      <c r="E146" s="17">
        <v>110</v>
      </c>
    </row>
    <row r="147" spans="1:5" x14ac:dyDescent="0.15">
      <c r="A147" s="94" t="str">
        <f t="shared" si="2"/>
        <v>AgriGold6464VT3</v>
      </c>
      <c r="B147" s="94" t="s">
        <v>1600</v>
      </c>
      <c r="C147" s="94" t="s">
        <v>2245</v>
      </c>
      <c r="D147" s="94" t="s">
        <v>1487</v>
      </c>
      <c r="E147" s="17">
        <v>110</v>
      </c>
    </row>
    <row r="148" spans="1:5" x14ac:dyDescent="0.15">
      <c r="A148" s="94" t="str">
        <f t="shared" si="2"/>
        <v>AgriGold6467BtRR</v>
      </c>
      <c r="B148" s="94" t="s">
        <v>1600</v>
      </c>
      <c r="C148" s="94" t="s">
        <v>2246</v>
      </c>
      <c r="D148" s="94" t="s">
        <v>1488</v>
      </c>
      <c r="E148" s="17">
        <v>110</v>
      </c>
    </row>
    <row r="149" spans="1:5" x14ac:dyDescent="0.15">
      <c r="A149" s="94" t="str">
        <f t="shared" si="2"/>
        <v>AgriGold6467BtRWCL</v>
      </c>
      <c r="B149" s="94" t="s">
        <v>1600</v>
      </c>
      <c r="C149" s="94" t="s">
        <v>2247</v>
      </c>
      <c r="D149" s="94" t="s">
        <v>2226</v>
      </c>
      <c r="E149" s="17">
        <v>110</v>
      </c>
    </row>
    <row r="150" spans="1:5" x14ac:dyDescent="0.15">
      <c r="A150" s="94" t="str">
        <f t="shared" si="2"/>
        <v>AgriGold6467NonGMO</v>
      </c>
      <c r="B150" s="94" t="s">
        <v>1600</v>
      </c>
      <c r="C150" s="94" t="s">
        <v>2248</v>
      </c>
      <c r="D150" s="94" t="s">
        <v>2641</v>
      </c>
      <c r="E150" s="17">
        <v>110</v>
      </c>
    </row>
    <row r="151" spans="1:5" x14ac:dyDescent="0.15">
      <c r="A151" s="94" t="str">
        <f t="shared" si="2"/>
        <v>AgriGold6467RR</v>
      </c>
      <c r="B151" s="94" t="s">
        <v>1600</v>
      </c>
      <c r="C151" s="94" t="s">
        <v>2249</v>
      </c>
      <c r="D151" s="94" t="s">
        <v>1786</v>
      </c>
      <c r="E151" s="17">
        <v>110</v>
      </c>
    </row>
    <row r="152" spans="1:5" x14ac:dyDescent="0.15">
      <c r="A152" s="94" t="str">
        <f t="shared" si="2"/>
        <v>AgriGold6474Bt</v>
      </c>
      <c r="B152" s="94" t="s">
        <v>1600</v>
      </c>
      <c r="C152" s="94" t="s">
        <v>2250</v>
      </c>
      <c r="D152" s="94" t="s">
        <v>1492</v>
      </c>
      <c r="E152" s="17">
        <v>111</v>
      </c>
    </row>
    <row r="153" spans="1:5" x14ac:dyDescent="0.15">
      <c r="A153" s="94" t="str">
        <f t="shared" si="2"/>
        <v>AgriGold6474BtCL</v>
      </c>
      <c r="B153" s="94" t="s">
        <v>1600</v>
      </c>
      <c r="C153" s="94" t="s">
        <v>2251</v>
      </c>
      <c r="D153" s="94" t="s">
        <v>247</v>
      </c>
      <c r="E153" s="17">
        <v>111</v>
      </c>
    </row>
    <row r="154" spans="1:5" x14ac:dyDescent="0.15">
      <c r="A154" s="94" t="str">
        <f t="shared" si="2"/>
        <v>AgriGold6474BtRR</v>
      </c>
      <c r="B154" s="94" t="s">
        <v>1600</v>
      </c>
      <c r="C154" s="94" t="s">
        <v>2252</v>
      </c>
      <c r="D154" s="94" t="s">
        <v>1488</v>
      </c>
      <c r="E154" s="17">
        <v>111</v>
      </c>
    </row>
    <row r="155" spans="1:5" x14ac:dyDescent="0.15">
      <c r="A155" s="94" t="str">
        <f t="shared" si="2"/>
        <v>AgriGold6474BtRW</v>
      </c>
      <c r="B155" s="94" t="s">
        <v>1600</v>
      </c>
      <c r="C155" s="94" t="s">
        <v>2253</v>
      </c>
      <c r="D155" s="94" t="s">
        <v>1484</v>
      </c>
      <c r="E155" s="17">
        <v>111</v>
      </c>
    </row>
    <row r="156" spans="1:5" x14ac:dyDescent="0.15">
      <c r="A156" s="94" t="str">
        <f t="shared" si="2"/>
        <v>AgriGold6474BtRWCL</v>
      </c>
      <c r="B156" s="94" t="s">
        <v>1600</v>
      </c>
      <c r="C156" s="94" t="s">
        <v>2254</v>
      </c>
      <c r="D156" s="94" t="s">
        <v>2226</v>
      </c>
      <c r="E156" s="17">
        <v>111</v>
      </c>
    </row>
    <row r="157" spans="1:5" x14ac:dyDescent="0.15">
      <c r="A157" s="94" t="str">
        <f t="shared" si="2"/>
        <v>AgriGold6474BtRWRR</v>
      </c>
      <c r="B157" s="94" t="s">
        <v>1600</v>
      </c>
      <c r="C157" s="94" t="s">
        <v>2255</v>
      </c>
      <c r="D157" s="94" t="s">
        <v>1486</v>
      </c>
      <c r="E157" s="17">
        <v>111</v>
      </c>
    </row>
    <row r="158" spans="1:5" x14ac:dyDescent="0.15">
      <c r="A158" s="94" t="str">
        <f t="shared" si="2"/>
        <v>AgriGold6474CL</v>
      </c>
      <c r="B158" s="94" t="s">
        <v>1600</v>
      </c>
      <c r="C158" s="94" t="s">
        <v>2256</v>
      </c>
      <c r="D158" s="94" t="s">
        <v>1383</v>
      </c>
      <c r="E158" s="17">
        <v>111</v>
      </c>
    </row>
    <row r="159" spans="1:5" x14ac:dyDescent="0.15">
      <c r="A159" s="94" t="str">
        <f t="shared" si="2"/>
        <v>AgriGold6474NonGMO</v>
      </c>
      <c r="B159" s="94" t="s">
        <v>1600</v>
      </c>
      <c r="C159" s="94" t="s">
        <v>2257</v>
      </c>
      <c r="D159" s="94" t="s">
        <v>2641</v>
      </c>
      <c r="E159" s="17">
        <v>111</v>
      </c>
    </row>
    <row r="160" spans="1:5" x14ac:dyDescent="0.15">
      <c r="A160" s="94" t="str">
        <f t="shared" si="2"/>
        <v>AgriGold6474RR</v>
      </c>
      <c r="B160" s="94" t="s">
        <v>1600</v>
      </c>
      <c r="C160" s="94" t="s">
        <v>2258</v>
      </c>
      <c r="D160" s="94" t="s">
        <v>1786</v>
      </c>
      <c r="E160" s="17">
        <v>111</v>
      </c>
    </row>
    <row r="161" spans="1:5" x14ac:dyDescent="0.15">
      <c r="A161" s="94" t="str">
        <f t="shared" si="2"/>
        <v>AgriGold6474RWRR</v>
      </c>
      <c r="B161" s="94" t="s">
        <v>1600</v>
      </c>
      <c r="C161" s="94" t="s">
        <v>2259</v>
      </c>
      <c r="D161" s="94" t="s">
        <v>1489</v>
      </c>
      <c r="E161" s="17">
        <v>111</v>
      </c>
    </row>
    <row r="162" spans="1:5" x14ac:dyDescent="0.15">
      <c r="A162" s="94" t="str">
        <f t="shared" si="2"/>
        <v>AgriGold6474VT3</v>
      </c>
      <c r="B162" s="94" t="s">
        <v>1600</v>
      </c>
      <c r="C162" s="94" t="s">
        <v>2260</v>
      </c>
      <c r="D162" s="94" t="s">
        <v>1487</v>
      </c>
      <c r="E162" s="17">
        <v>111</v>
      </c>
    </row>
    <row r="163" spans="1:5" x14ac:dyDescent="0.15">
      <c r="A163" s="94" t="str">
        <f t="shared" si="2"/>
        <v>AgriGold6477NonGMO</v>
      </c>
      <c r="B163" s="94" t="s">
        <v>1600</v>
      </c>
      <c r="C163" s="94" t="s">
        <v>2261</v>
      </c>
      <c r="D163" s="94" t="s">
        <v>2641</v>
      </c>
      <c r="E163" s="17">
        <v>111</v>
      </c>
    </row>
    <row r="164" spans="1:5" x14ac:dyDescent="0.15">
      <c r="A164" s="94" t="str">
        <f t="shared" si="2"/>
        <v>AgriGold6477RR</v>
      </c>
      <c r="B164" s="94" t="s">
        <v>1600</v>
      </c>
      <c r="C164" s="94" t="s">
        <v>2262</v>
      </c>
      <c r="D164" s="94" t="s">
        <v>1786</v>
      </c>
      <c r="E164" s="17">
        <v>111</v>
      </c>
    </row>
    <row r="165" spans="1:5" x14ac:dyDescent="0.15">
      <c r="A165" s="94" t="str">
        <f t="shared" si="2"/>
        <v>AgriGold6478NonGMO</v>
      </c>
      <c r="B165" s="94" t="s">
        <v>1600</v>
      </c>
      <c r="C165" s="94" t="s">
        <v>484</v>
      </c>
      <c r="D165" s="94" t="s">
        <v>2641</v>
      </c>
      <c r="E165" s="17">
        <v>111</v>
      </c>
    </row>
    <row r="166" spans="1:5" x14ac:dyDescent="0.15">
      <c r="A166" s="94" t="str">
        <f t="shared" si="2"/>
        <v>AgriGold6479BtRR</v>
      </c>
      <c r="B166" s="94" t="s">
        <v>1600</v>
      </c>
      <c r="C166" s="94" t="s">
        <v>2263</v>
      </c>
      <c r="D166" s="94" t="s">
        <v>1488</v>
      </c>
      <c r="E166" s="17">
        <v>112</v>
      </c>
    </row>
    <row r="167" spans="1:5" x14ac:dyDescent="0.15">
      <c r="A167" s="94" t="str">
        <f t="shared" si="2"/>
        <v>AgriGold6479VT3</v>
      </c>
      <c r="B167" s="94" t="s">
        <v>1600</v>
      </c>
      <c r="C167" s="94" t="s">
        <v>2264</v>
      </c>
      <c r="D167" s="94" t="s">
        <v>1487</v>
      </c>
      <c r="E167" s="17">
        <v>112</v>
      </c>
    </row>
    <row r="168" spans="1:5" x14ac:dyDescent="0.15">
      <c r="A168" s="94" t="str">
        <f t="shared" si="2"/>
        <v>AgriGold6479VT3</v>
      </c>
      <c r="B168" s="94" t="s">
        <v>1600</v>
      </c>
      <c r="C168" s="94" t="s">
        <v>2264</v>
      </c>
      <c r="D168" s="94" t="s">
        <v>1487</v>
      </c>
      <c r="E168" s="17">
        <v>112</v>
      </c>
    </row>
    <row r="169" spans="1:5" x14ac:dyDescent="0.15">
      <c r="A169" s="94" t="str">
        <f t="shared" si="2"/>
        <v>AgriGold6479VT3 CK</v>
      </c>
      <c r="B169" s="94" t="s">
        <v>1600</v>
      </c>
      <c r="C169" s="94" t="s">
        <v>875</v>
      </c>
      <c r="D169" s="94" t="s">
        <v>1487</v>
      </c>
      <c r="E169" s="17">
        <v>112</v>
      </c>
    </row>
    <row r="170" spans="1:5" x14ac:dyDescent="0.15">
      <c r="A170" s="94" t="str">
        <f t="shared" si="2"/>
        <v>AgriGold6479VT3 Twin</v>
      </c>
      <c r="B170" s="94" t="s">
        <v>1600</v>
      </c>
      <c r="C170" s="94" t="s">
        <v>876</v>
      </c>
      <c r="D170" s="94" t="s">
        <v>1487</v>
      </c>
      <c r="E170" s="17">
        <v>112</v>
      </c>
    </row>
    <row r="171" spans="1:5" x14ac:dyDescent="0.15">
      <c r="A171" s="94" t="str">
        <f t="shared" si="2"/>
        <v>AgriGold6489VT3</v>
      </c>
      <c r="B171" s="94" t="s">
        <v>1600</v>
      </c>
      <c r="C171" s="94" t="s">
        <v>2643</v>
      </c>
      <c r="D171" s="94" t="s">
        <v>1487</v>
      </c>
      <c r="E171" s="17">
        <v>112</v>
      </c>
    </row>
    <row r="172" spans="1:5" x14ac:dyDescent="0.15">
      <c r="A172" s="94" t="str">
        <f t="shared" si="2"/>
        <v>AgriGold6490BtCL</v>
      </c>
      <c r="B172" s="94" t="s">
        <v>1600</v>
      </c>
      <c r="C172" s="94" t="s">
        <v>2265</v>
      </c>
      <c r="D172" s="94" t="s">
        <v>247</v>
      </c>
      <c r="E172" s="17">
        <v>112</v>
      </c>
    </row>
    <row r="173" spans="1:5" x14ac:dyDescent="0.15">
      <c r="A173" s="94" t="str">
        <f t="shared" si="2"/>
        <v>AgriGold6490CL</v>
      </c>
      <c r="B173" s="94" t="s">
        <v>1600</v>
      </c>
      <c r="C173" s="94" t="s">
        <v>2266</v>
      </c>
      <c r="D173" s="94" t="s">
        <v>1383</v>
      </c>
      <c r="E173" s="17">
        <v>112</v>
      </c>
    </row>
    <row r="174" spans="1:5" x14ac:dyDescent="0.15">
      <c r="A174" s="94" t="str">
        <f t="shared" si="2"/>
        <v>AgriGold6490NonGMO</v>
      </c>
      <c r="B174" s="94" t="s">
        <v>1600</v>
      </c>
      <c r="C174" s="94" t="s">
        <v>2267</v>
      </c>
      <c r="D174" s="94" t="s">
        <v>2641</v>
      </c>
      <c r="E174" s="17">
        <v>112</v>
      </c>
    </row>
    <row r="175" spans="1:5" x14ac:dyDescent="0.15">
      <c r="A175" s="94" t="str">
        <f t="shared" si="2"/>
        <v>AgriGold6490RR</v>
      </c>
      <c r="B175" s="94" t="s">
        <v>1600</v>
      </c>
      <c r="C175" s="94" t="s">
        <v>2268</v>
      </c>
      <c r="D175" s="94" t="s">
        <v>1786</v>
      </c>
      <c r="E175" s="17">
        <v>112</v>
      </c>
    </row>
    <row r="176" spans="1:5" x14ac:dyDescent="0.15">
      <c r="A176" s="94" t="str">
        <f t="shared" si="2"/>
        <v>AgriGold6493ND</v>
      </c>
      <c r="B176" s="94" t="s">
        <v>1600</v>
      </c>
      <c r="C176" s="94" t="s">
        <v>877</v>
      </c>
      <c r="D176" s="94" t="s">
        <v>878</v>
      </c>
    </row>
    <row r="177" spans="1:5" x14ac:dyDescent="0.15">
      <c r="A177" s="94" t="str">
        <f t="shared" si="2"/>
        <v>AgriGold6497RR</v>
      </c>
      <c r="B177" s="94" t="s">
        <v>1600</v>
      </c>
      <c r="C177" s="94" t="s">
        <v>2269</v>
      </c>
      <c r="D177" s="94" t="s">
        <v>1786</v>
      </c>
      <c r="E177" s="17">
        <v>112</v>
      </c>
    </row>
    <row r="178" spans="1:5" x14ac:dyDescent="0.15">
      <c r="A178" s="94" t="str">
        <f t="shared" si="2"/>
        <v>AgriGold6497VTRR2</v>
      </c>
      <c r="B178" s="94" t="s">
        <v>1600</v>
      </c>
      <c r="C178" s="94" t="s">
        <v>2270</v>
      </c>
      <c r="D178" s="94" t="s">
        <v>1785</v>
      </c>
      <c r="E178" s="17">
        <v>112</v>
      </c>
    </row>
    <row r="179" spans="1:5" x14ac:dyDescent="0.15">
      <c r="A179" s="94" t="str">
        <f t="shared" si="2"/>
        <v>AgriGold6497VTRWRR</v>
      </c>
      <c r="B179" s="94" t="s">
        <v>1600</v>
      </c>
      <c r="C179" s="94" t="s">
        <v>879</v>
      </c>
      <c r="D179" s="94" t="s">
        <v>1489</v>
      </c>
      <c r="E179" s="17">
        <v>112</v>
      </c>
    </row>
    <row r="180" spans="1:5" x14ac:dyDescent="0.15">
      <c r="A180" s="94" t="str">
        <f t="shared" si="2"/>
        <v>AgriGold6497VTRWRR</v>
      </c>
      <c r="B180" s="94" t="s">
        <v>1600</v>
      </c>
      <c r="C180" s="94" t="s">
        <v>879</v>
      </c>
      <c r="D180" s="94" t="s">
        <v>880</v>
      </c>
      <c r="E180" s="17">
        <v>112</v>
      </c>
    </row>
    <row r="181" spans="1:5" x14ac:dyDescent="0.15">
      <c r="A181" s="94" t="str">
        <f t="shared" si="2"/>
        <v>AgriGold6503RR</v>
      </c>
      <c r="B181" s="94" t="s">
        <v>1600</v>
      </c>
      <c r="C181" s="94" t="s">
        <v>2271</v>
      </c>
      <c r="D181" s="94" t="s">
        <v>1786</v>
      </c>
      <c r="E181" s="17">
        <v>112</v>
      </c>
    </row>
    <row r="182" spans="1:5" x14ac:dyDescent="0.15">
      <c r="A182" s="94" t="str">
        <f t="shared" si="2"/>
        <v>AgriGold6522BtCL</v>
      </c>
      <c r="B182" s="94" t="s">
        <v>1600</v>
      </c>
      <c r="C182" s="94" t="s">
        <v>2272</v>
      </c>
      <c r="D182" s="94" t="s">
        <v>247</v>
      </c>
      <c r="E182" s="17">
        <v>113</v>
      </c>
    </row>
    <row r="183" spans="1:5" x14ac:dyDescent="0.15">
      <c r="A183" s="94" t="str">
        <f t="shared" si="2"/>
        <v>AgriGold6522BtRR</v>
      </c>
      <c r="B183" s="94" t="s">
        <v>1600</v>
      </c>
      <c r="C183" s="94" t="s">
        <v>2273</v>
      </c>
      <c r="D183" s="94" t="s">
        <v>1488</v>
      </c>
      <c r="E183" s="17">
        <v>113</v>
      </c>
    </row>
    <row r="184" spans="1:5" x14ac:dyDescent="0.15">
      <c r="A184" s="94" t="str">
        <f t="shared" si="2"/>
        <v>AgriGold6522BtRR</v>
      </c>
      <c r="B184" s="94" t="s">
        <v>1600</v>
      </c>
      <c r="C184" s="94" t="s">
        <v>2273</v>
      </c>
      <c r="D184" s="94" t="s">
        <v>1488</v>
      </c>
      <c r="E184" s="17">
        <v>113</v>
      </c>
    </row>
    <row r="185" spans="1:5" x14ac:dyDescent="0.15">
      <c r="A185" s="94" t="str">
        <f t="shared" si="2"/>
        <v>AgriGold6522BtRR Twin</v>
      </c>
      <c r="B185" s="94" t="s">
        <v>1600</v>
      </c>
      <c r="C185" s="94" t="s">
        <v>881</v>
      </c>
      <c r="D185" s="94" t="s">
        <v>1488</v>
      </c>
      <c r="E185" s="17">
        <v>113</v>
      </c>
    </row>
    <row r="186" spans="1:5" x14ac:dyDescent="0.15">
      <c r="A186" s="94" t="str">
        <f t="shared" si="2"/>
        <v>AgriGold6522NonGMO</v>
      </c>
      <c r="B186" s="94" t="s">
        <v>1600</v>
      </c>
      <c r="C186" s="94" t="s">
        <v>2274</v>
      </c>
      <c r="D186" s="94" t="s">
        <v>2641</v>
      </c>
      <c r="E186" s="17">
        <v>113</v>
      </c>
    </row>
    <row r="187" spans="1:5" x14ac:dyDescent="0.15">
      <c r="A187" s="94" t="str">
        <f t="shared" si="2"/>
        <v>AgriGold6522RR</v>
      </c>
      <c r="B187" s="94" t="s">
        <v>1600</v>
      </c>
      <c r="C187" s="94" t="s">
        <v>2275</v>
      </c>
      <c r="D187" s="94" t="s">
        <v>1786</v>
      </c>
      <c r="E187" s="17">
        <v>113</v>
      </c>
    </row>
    <row r="188" spans="1:5" x14ac:dyDescent="0.15">
      <c r="A188" s="94" t="str">
        <f t="shared" si="2"/>
        <v>Agrigold6523NonGMO</v>
      </c>
      <c r="B188" s="94" t="s">
        <v>472</v>
      </c>
      <c r="C188" s="94" t="s">
        <v>485</v>
      </c>
      <c r="D188" s="94" t="s">
        <v>2641</v>
      </c>
      <c r="E188" s="17">
        <v>112</v>
      </c>
    </row>
    <row r="189" spans="1:5" x14ac:dyDescent="0.15">
      <c r="A189" s="94" t="str">
        <f t="shared" si="2"/>
        <v>AgriGold6533CL</v>
      </c>
      <c r="B189" s="94" t="s">
        <v>1600</v>
      </c>
      <c r="C189" s="94" t="s">
        <v>385</v>
      </c>
      <c r="D189" s="94" t="s">
        <v>1383</v>
      </c>
      <c r="E189" s="17">
        <v>113</v>
      </c>
    </row>
    <row r="190" spans="1:5" x14ac:dyDescent="0.15">
      <c r="A190" s="94" t="str">
        <f t="shared" si="2"/>
        <v>AgriGold6533RR</v>
      </c>
      <c r="B190" s="94" t="s">
        <v>1600</v>
      </c>
      <c r="C190" s="94" t="s">
        <v>386</v>
      </c>
      <c r="D190" s="94" t="s">
        <v>1786</v>
      </c>
      <c r="E190" s="17">
        <v>113</v>
      </c>
    </row>
    <row r="191" spans="1:5" x14ac:dyDescent="0.15">
      <c r="A191" s="94" t="str">
        <f t="shared" si="2"/>
        <v>AgriGold6533VT3</v>
      </c>
      <c r="B191" s="94" t="s">
        <v>1600</v>
      </c>
      <c r="C191" s="94" t="s">
        <v>2644</v>
      </c>
      <c r="D191" s="94" t="s">
        <v>1487</v>
      </c>
      <c r="E191" s="17">
        <v>113</v>
      </c>
    </row>
    <row r="192" spans="1:5" x14ac:dyDescent="0.15">
      <c r="A192" s="94" t="str">
        <f t="shared" si="2"/>
        <v>Agrigold6576Bt</v>
      </c>
      <c r="B192" s="94" t="s">
        <v>472</v>
      </c>
      <c r="C192" s="94" t="s">
        <v>486</v>
      </c>
      <c r="D192" s="94" t="s">
        <v>1492</v>
      </c>
      <c r="E192" s="17">
        <v>114</v>
      </c>
    </row>
    <row r="193" spans="1:5" x14ac:dyDescent="0.15">
      <c r="A193" s="94" t="str">
        <f t="shared" si="2"/>
        <v>Agrigold6576NonGMO</v>
      </c>
      <c r="B193" s="94" t="s">
        <v>472</v>
      </c>
      <c r="C193" s="94" t="s">
        <v>487</v>
      </c>
      <c r="D193" s="94" t="s">
        <v>2641</v>
      </c>
      <c r="E193" s="17">
        <v>114</v>
      </c>
    </row>
    <row r="194" spans="1:5" x14ac:dyDescent="0.15">
      <c r="A194" s="94" t="str">
        <f t="shared" ref="A194:A257" si="3">B194&amp;C194</f>
        <v>AgriGold6585BtCL</v>
      </c>
      <c r="B194" s="94" t="s">
        <v>1600</v>
      </c>
      <c r="C194" s="94" t="s">
        <v>2276</v>
      </c>
      <c r="D194" s="94" t="s">
        <v>247</v>
      </c>
      <c r="E194" s="17">
        <v>114</v>
      </c>
    </row>
    <row r="195" spans="1:5" x14ac:dyDescent="0.15">
      <c r="A195" s="94" t="str">
        <f t="shared" si="3"/>
        <v>AgriGold6585BtRR</v>
      </c>
      <c r="B195" s="94" t="s">
        <v>1600</v>
      </c>
      <c r="C195" s="94" t="s">
        <v>2277</v>
      </c>
      <c r="D195" s="94" t="s">
        <v>1488</v>
      </c>
      <c r="E195" s="17">
        <v>114</v>
      </c>
    </row>
    <row r="196" spans="1:5" x14ac:dyDescent="0.15">
      <c r="A196" s="94" t="str">
        <f t="shared" si="3"/>
        <v>AgriGold6585NonGMO</v>
      </c>
      <c r="B196" s="94" t="s">
        <v>1600</v>
      </c>
      <c r="C196" s="94" t="s">
        <v>2278</v>
      </c>
      <c r="D196" s="94" t="s">
        <v>2641</v>
      </c>
      <c r="E196" s="17">
        <v>114</v>
      </c>
    </row>
    <row r="197" spans="1:5" x14ac:dyDescent="0.15">
      <c r="A197" s="94" t="str">
        <f t="shared" si="3"/>
        <v>AgriGold6585RR</v>
      </c>
      <c r="B197" s="94" t="s">
        <v>1600</v>
      </c>
      <c r="C197" s="94" t="s">
        <v>2279</v>
      </c>
      <c r="D197" s="94" t="s">
        <v>1786</v>
      </c>
      <c r="E197" s="17">
        <v>114</v>
      </c>
    </row>
    <row r="198" spans="1:5" x14ac:dyDescent="0.15">
      <c r="A198" s="94" t="str">
        <f t="shared" si="3"/>
        <v>AgriGold6594Bt</v>
      </c>
      <c r="B198" s="94" t="s">
        <v>1600</v>
      </c>
      <c r="C198" s="94" t="s">
        <v>2280</v>
      </c>
      <c r="D198" s="94" t="s">
        <v>1492</v>
      </c>
      <c r="E198" s="17">
        <v>114</v>
      </c>
    </row>
    <row r="199" spans="1:5" x14ac:dyDescent="0.15">
      <c r="A199" s="94" t="str">
        <f t="shared" si="3"/>
        <v>AgriGold6594BtRR</v>
      </c>
      <c r="B199" s="94" t="s">
        <v>1600</v>
      </c>
      <c r="C199" s="94" t="s">
        <v>2281</v>
      </c>
      <c r="D199" s="94" t="s">
        <v>1488</v>
      </c>
      <c r="E199" s="17">
        <v>114</v>
      </c>
    </row>
    <row r="200" spans="1:5" x14ac:dyDescent="0.15">
      <c r="A200" s="94" t="str">
        <f t="shared" si="3"/>
        <v>AgriGold6594BtRWRR</v>
      </c>
      <c r="B200" s="94" t="s">
        <v>1600</v>
      </c>
      <c r="C200" s="94" t="s">
        <v>2282</v>
      </c>
      <c r="D200" s="94" t="s">
        <v>1486</v>
      </c>
      <c r="E200" s="17">
        <v>114</v>
      </c>
    </row>
    <row r="201" spans="1:5" x14ac:dyDescent="0.15">
      <c r="A201" s="94" t="str">
        <f t="shared" si="3"/>
        <v>AgriGold6594VT3</v>
      </c>
      <c r="B201" s="94" t="s">
        <v>1600</v>
      </c>
      <c r="C201" s="94" t="s">
        <v>2283</v>
      </c>
      <c r="D201" s="94" t="s">
        <v>1487</v>
      </c>
      <c r="E201" s="17">
        <v>114</v>
      </c>
    </row>
    <row r="202" spans="1:5" x14ac:dyDescent="0.15">
      <c r="A202" s="94" t="str">
        <f t="shared" si="3"/>
        <v>AgriGold6596HXLL</v>
      </c>
      <c r="B202" s="94" t="s">
        <v>1600</v>
      </c>
      <c r="C202" s="94" t="s">
        <v>2284</v>
      </c>
      <c r="D202" s="94" t="s">
        <v>1485</v>
      </c>
      <c r="E202" s="17">
        <v>114</v>
      </c>
    </row>
    <row r="203" spans="1:5" x14ac:dyDescent="0.15">
      <c r="A203" s="94" t="str">
        <f t="shared" si="3"/>
        <v>AgriGold6596HXTLL</v>
      </c>
      <c r="B203" s="94" t="s">
        <v>1600</v>
      </c>
      <c r="C203" s="94" t="s">
        <v>2285</v>
      </c>
      <c r="D203" s="94" t="s">
        <v>1788</v>
      </c>
      <c r="E203" s="17">
        <v>114</v>
      </c>
    </row>
    <row r="204" spans="1:5" x14ac:dyDescent="0.15">
      <c r="A204" s="94" t="str">
        <f t="shared" si="3"/>
        <v>AgriGold6597BtRWRR</v>
      </c>
      <c r="B204" s="94" t="s">
        <v>1600</v>
      </c>
      <c r="C204" s="94" t="s">
        <v>2645</v>
      </c>
      <c r="D204" s="94" t="s">
        <v>1486</v>
      </c>
      <c r="E204" s="17">
        <v>114</v>
      </c>
    </row>
    <row r="205" spans="1:5" x14ac:dyDescent="0.15">
      <c r="A205" s="94" t="str">
        <f t="shared" si="3"/>
        <v>AgriGold6617CL</v>
      </c>
      <c r="B205" s="94" t="s">
        <v>1600</v>
      </c>
      <c r="C205" s="94" t="s">
        <v>2286</v>
      </c>
      <c r="D205" s="94" t="s">
        <v>1383</v>
      </c>
      <c r="E205" s="17">
        <v>115</v>
      </c>
    </row>
    <row r="206" spans="1:5" x14ac:dyDescent="0.15">
      <c r="A206" s="94" t="str">
        <f t="shared" si="3"/>
        <v>AgriGold6617NonGMO</v>
      </c>
      <c r="B206" s="94" t="s">
        <v>1600</v>
      </c>
      <c r="C206" s="94" t="s">
        <v>2287</v>
      </c>
      <c r="D206" s="94" t="s">
        <v>2641</v>
      </c>
      <c r="E206" s="17">
        <v>115</v>
      </c>
    </row>
    <row r="207" spans="1:5" x14ac:dyDescent="0.15">
      <c r="A207" s="94" t="str">
        <f t="shared" si="3"/>
        <v>AgriGold6622HXLL</v>
      </c>
      <c r="B207" s="94" t="s">
        <v>1600</v>
      </c>
      <c r="C207" s="94" t="s">
        <v>2288</v>
      </c>
      <c r="D207" s="94" t="s">
        <v>1485</v>
      </c>
      <c r="E207" s="17">
        <v>115</v>
      </c>
    </row>
    <row r="208" spans="1:5" x14ac:dyDescent="0.15">
      <c r="A208" s="94" t="str">
        <f t="shared" si="3"/>
        <v>AgriGold6622NonGMO</v>
      </c>
      <c r="B208" s="94" t="s">
        <v>1600</v>
      </c>
      <c r="C208" s="94" t="s">
        <v>2630</v>
      </c>
      <c r="D208" s="94" t="s">
        <v>2641</v>
      </c>
      <c r="E208" s="17">
        <v>115</v>
      </c>
    </row>
    <row r="209" spans="1:5" x14ac:dyDescent="0.15">
      <c r="A209" s="94" t="str">
        <f t="shared" si="3"/>
        <v>AgriGold6627NonGMO</v>
      </c>
      <c r="B209" s="94" t="s">
        <v>1600</v>
      </c>
      <c r="C209" s="94" t="s">
        <v>2751</v>
      </c>
      <c r="D209" s="94" t="s">
        <v>2641</v>
      </c>
      <c r="E209" s="17">
        <v>115</v>
      </c>
    </row>
    <row r="210" spans="1:5" x14ac:dyDescent="0.15">
      <c r="A210" s="94" t="str">
        <f t="shared" si="3"/>
        <v>AgriGold6627VT3</v>
      </c>
      <c r="B210" s="94" t="s">
        <v>1600</v>
      </c>
      <c r="C210" s="94" t="s">
        <v>2752</v>
      </c>
      <c r="D210" s="94" t="s">
        <v>1487</v>
      </c>
      <c r="E210" s="17">
        <v>115</v>
      </c>
    </row>
    <row r="211" spans="1:5" x14ac:dyDescent="0.15">
      <c r="A211" s="94" t="str">
        <f t="shared" si="3"/>
        <v>AgriGold6632BtCL</v>
      </c>
      <c r="B211" s="94" t="s">
        <v>1600</v>
      </c>
      <c r="C211" s="94" t="s">
        <v>2646</v>
      </c>
      <c r="D211" s="94" t="s">
        <v>247</v>
      </c>
      <c r="E211" s="17">
        <v>115</v>
      </c>
    </row>
    <row r="212" spans="1:5" x14ac:dyDescent="0.15">
      <c r="A212" s="94" t="str">
        <f t="shared" si="3"/>
        <v>AgriGold6632CL</v>
      </c>
      <c r="B212" s="94" t="s">
        <v>1600</v>
      </c>
      <c r="C212" s="94" t="s">
        <v>488</v>
      </c>
      <c r="D212" s="94" t="s">
        <v>1383</v>
      </c>
      <c r="E212" s="17">
        <v>115</v>
      </c>
    </row>
    <row r="213" spans="1:5" x14ac:dyDescent="0.15">
      <c r="A213" s="94" t="str">
        <f t="shared" si="3"/>
        <v>AgriGold6632NonGMO</v>
      </c>
      <c r="B213" s="94" t="s">
        <v>1600</v>
      </c>
      <c r="C213" s="94" t="s">
        <v>882</v>
      </c>
      <c r="D213" s="94" t="s">
        <v>2641</v>
      </c>
      <c r="E213" s="17">
        <v>115</v>
      </c>
    </row>
    <row r="214" spans="1:5" x14ac:dyDescent="0.15">
      <c r="A214" s="94" t="str">
        <f t="shared" si="3"/>
        <v>AgriGold6632NonGMO</v>
      </c>
      <c r="B214" s="94" t="s">
        <v>1600</v>
      </c>
      <c r="C214" s="94" t="s">
        <v>882</v>
      </c>
      <c r="D214" s="94" t="s">
        <v>2641</v>
      </c>
      <c r="E214" s="17">
        <v>115</v>
      </c>
    </row>
    <row r="215" spans="1:5" x14ac:dyDescent="0.15">
      <c r="A215" s="94" t="str">
        <f t="shared" si="3"/>
        <v>AgriGold6632VT3</v>
      </c>
      <c r="B215" s="94" t="s">
        <v>1600</v>
      </c>
      <c r="C215" s="94" t="s">
        <v>2647</v>
      </c>
      <c r="D215" s="94" t="s">
        <v>1487</v>
      </c>
      <c r="E215" s="17">
        <v>115</v>
      </c>
    </row>
    <row r="216" spans="1:5" x14ac:dyDescent="0.15">
      <c r="A216" s="94" t="str">
        <f t="shared" si="3"/>
        <v>AgriGold6632VT3Pro</v>
      </c>
      <c r="B216" s="94" t="s">
        <v>1600</v>
      </c>
      <c r="C216" s="94" t="s">
        <v>489</v>
      </c>
      <c r="D216" s="94" t="s">
        <v>490</v>
      </c>
      <c r="E216" s="17">
        <v>115</v>
      </c>
    </row>
    <row r="217" spans="1:5" x14ac:dyDescent="0.15">
      <c r="A217" s="94" t="str">
        <f t="shared" si="3"/>
        <v>AgriGold6633Bt</v>
      </c>
      <c r="B217" s="94" t="s">
        <v>1600</v>
      </c>
      <c r="C217" s="94" t="s">
        <v>2753</v>
      </c>
      <c r="D217" s="94" t="s">
        <v>1492</v>
      </c>
      <c r="E217" s="17">
        <v>115</v>
      </c>
    </row>
    <row r="218" spans="1:5" x14ac:dyDescent="0.15">
      <c r="A218" s="94" t="str">
        <f t="shared" si="3"/>
        <v>AgriGold6633Bt CK</v>
      </c>
      <c r="B218" s="94" t="s">
        <v>1600</v>
      </c>
      <c r="C218" s="94" t="s">
        <v>883</v>
      </c>
      <c r="D218" s="94" t="s">
        <v>1492</v>
      </c>
      <c r="E218" s="17">
        <v>115</v>
      </c>
    </row>
    <row r="219" spans="1:5" x14ac:dyDescent="0.15">
      <c r="A219" s="94" t="str">
        <f t="shared" si="3"/>
        <v>AgriGold6633BtRR</v>
      </c>
      <c r="B219" s="94" t="s">
        <v>1600</v>
      </c>
      <c r="C219" s="94" t="s">
        <v>2754</v>
      </c>
      <c r="D219" s="94" t="s">
        <v>1488</v>
      </c>
      <c r="E219" s="17">
        <v>115</v>
      </c>
    </row>
    <row r="220" spans="1:5" x14ac:dyDescent="0.15">
      <c r="A220" s="94" t="str">
        <f t="shared" si="3"/>
        <v>AgriGold6633BtRW</v>
      </c>
      <c r="B220" s="94" t="s">
        <v>1600</v>
      </c>
      <c r="C220" s="94" t="s">
        <v>2755</v>
      </c>
      <c r="D220" s="94" t="s">
        <v>1484</v>
      </c>
      <c r="E220" s="17">
        <v>115</v>
      </c>
    </row>
    <row r="221" spans="1:5" x14ac:dyDescent="0.15">
      <c r="A221" s="94" t="str">
        <f t="shared" si="3"/>
        <v>AgriGold6633CL</v>
      </c>
      <c r="B221" s="94" t="s">
        <v>1600</v>
      </c>
      <c r="C221" s="94" t="s">
        <v>2756</v>
      </c>
      <c r="D221" s="94" t="s">
        <v>1383</v>
      </c>
      <c r="E221" s="17">
        <v>115</v>
      </c>
    </row>
    <row r="222" spans="1:5" x14ac:dyDescent="0.15">
      <c r="A222" s="94" t="str">
        <f t="shared" si="3"/>
        <v>AgriGold6633NonGMO</v>
      </c>
      <c r="B222" s="94" t="s">
        <v>1600</v>
      </c>
      <c r="C222" s="94" t="s">
        <v>2757</v>
      </c>
      <c r="D222" s="94" t="s">
        <v>2641</v>
      </c>
      <c r="E222" s="17">
        <v>115</v>
      </c>
    </row>
    <row r="223" spans="1:5" x14ac:dyDescent="0.15">
      <c r="A223" s="94" t="str">
        <f t="shared" si="3"/>
        <v>AgriGold6633NonGMO</v>
      </c>
      <c r="B223" s="94" t="s">
        <v>1600</v>
      </c>
      <c r="C223" s="94" t="s">
        <v>2757</v>
      </c>
      <c r="D223" s="94" t="s">
        <v>2641</v>
      </c>
      <c r="E223" s="17">
        <v>115</v>
      </c>
    </row>
    <row r="224" spans="1:5" x14ac:dyDescent="0.15">
      <c r="A224" s="94" t="str">
        <f t="shared" si="3"/>
        <v>AgriGold6633VT3</v>
      </c>
      <c r="B224" s="94" t="s">
        <v>1600</v>
      </c>
      <c r="C224" s="94" t="s">
        <v>2758</v>
      </c>
      <c r="D224" s="94" t="s">
        <v>1487</v>
      </c>
      <c r="E224" s="17">
        <v>115</v>
      </c>
    </row>
    <row r="225" spans="1:5" x14ac:dyDescent="0.15">
      <c r="A225" s="94" t="str">
        <f t="shared" si="3"/>
        <v>AgriGold6633VT3 Twin</v>
      </c>
      <c r="B225" s="94" t="s">
        <v>1600</v>
      </c>
      <c r="C225" s="94" t="s">
        <v>884</v>
      </c>
      <c r="D225" s="94" t="s">
        <v>1487</v>
      </c>
      <c r="E225" s="17">
        <v>115</v>
      </c>
    </row>
    <row r="226" spans="1:5" x14ac:dyDescent="0.15">
      <c r="A226" s="94" t="str">
        <f t="shared" si="3"/>
        <v>AgriGold6639BtRR</v>
      </c>
      <c r="B226" s="94" t="s">
        <v>1600</v>
      </c>
      <c r="C226" s="94" t="s">
        <v>2759</v>
      </c>
      <c r="D226" s="94" t="s">
        <v>1488</v>
      </c>
      <c r="E226" s="17">
        <v>115</v>
      </c>
    </row>
    <row r="227" spans="1:5" x14ac:dyDescent="0.15">
      <c r="A227" s="94" t="str">
        <f t="shared" si="3"/>
        <v>AgriGold6639VT3</v>
      </c>
      <c r="B227" s="94" t="s">
        <v>1600</v>
      </c>
      <c r="C227" s="94" t="s">
        <v>2760</v>
      </c>
      <c r="D227" s="94" t="s">
        <v>1487</v>
      </c>
      <c r="E227" s="17">
        <v>115</v>
      </c>
    </row>
    <row r="228" spans="1:5" x14ac:dyDescent="0.15">
      <c r="A228" s="94" t="str">
        <f t="shared" si="3"/>
        <v>AgriGold6639VT3 Twin</v>
      </c>
      <c r="B228" s="94" t="s">
        <v>1600</v>
      </c>
      <c r="C228" s="94" t="s">
        <v>885</v>
      </c>
      <c r="D228" s="94" t="s">
        <v>1488</v>
      </c>
      <c r="E228" s="17">
        <v>15</v>
      </c>
    </row>
    <row r="229" spans="1:5" x14ac:dyDescent="0.15">
      <c r="A229" s="94" t="str">
        <f t="shared" si="3"/>
        <v>AgriGold6647CL</v>
      </c>
      <c r="B229" s="94" t="s">
        <v>1600</v>
      </c>
      <c r="C229" s="94" t="s">
        <v>2761</v>
      </c>
      <c r="D229" s="94" t="s">
        <v>1383</v>
      </c>
      <c r="E229" s="17">
        <v>115</v>
      </c>
    </row>
    <row r="230" spans="1:5" x14ac:dyDescent="0.15">
      <c r="A230" s="94" t="str">
        <f t="shared" si="3"/>
        <v>AgriGold6647RR</v>
      </c>
      <c r="B230" s="94" t="s">
        <v>1600</v>
      </c>
      <c r="C230" s="94" t="s">
        <v>2762</v>
      </c>
      <c r="D230" s="94" t="s">
        <v>1786</v>
      </c>
      <c r="E230" s="17">
        <v>115</v>
      </c>
    </row>
    <row r="231" spans="1:5" x14ac:dyDescent="0.15">
      <c r="A231" s="94" t="str">
        <f t="shared" si="3"/>
        <v>AgriGold6710BtCL</v>
      </c>
      <c r="B231" s="94" t="s">
        <v>1600</v>
      </c>
      <c r="C231" s="94" t="s">
        <v>2763</v>
      </c>
      <c r="D231" s="94" t="s">
        <v>247</v>
      </c>
      <c r="E231" s="17">
        <v>117</v>
      </c>
    </row>
    <row r="232" spans="1:5" x14ac:dyDescent="0.15">
      <c r="A232" s="94" t="str">
        <f t="shared" si="3"/>
        <v>AgriGold6710BtRR</v>
      </c>
      <c r="B232" s="94" t="s">
        <v>1600</v>
      </c>
      <c r="C232" s="94" t="s">
        <v>2764</v>
      </c>
      <c r="D232" s="94" t="s">
        <v>1488</v>
      </c>
      <c r="E232" s="17">
        <v>117</v>
      </c>
    </row>
    <row r="233" spans="1:5" x14ac:dyDescent="0.15">
      <c r="A233" s="94" t="str">
        <f t="shared" si="3"/>
        <v>AgriGoldCK 6325VT3</v>
      </c>
      <c r="B233" s="94" t="s">
        <v>1600</v>
      </c>
      <c r="C233" s="94" t="s">
        <v>387</v>
      </c>
      <c r="D233" s="94" t="s">
        <v>1487</v>
      </c>
      <c r="E233" s="17">
        <v>103</v>
      </c>
    </row>
    <row r="234" spans="1:5" x14ac:dyDescent="0.15">
      <c r="A234" s="94" t="str">
        <f t="shared" si="3"/>
        <v>AgSource0C213</v>
      </c>
      <c r="B234" s="94" t="s">
        <v>1599</v>
      </c>
      <c r="C234" s="94" t="s">
        <v>3286</v>
      </c>
      <c r="D234" s="94" t="s">
        <v>1492</v>
      </c>
      <c r="E234" s="17">
        <v>113</v>
      </c>
    </row>
    <row r="235" spans="1:5" x14ac:dyDescent="0.15">
      <c r="A235" s="94" t="str">
        <f t="shared" si="3"/>
        <v>AgSource0C213</v>
      </c>
      <c r="B235" s="94" t="s">
        <v>1599</v>
      </c>
      <c r="C235" s="94" t="s">
        <v>3286</v>
      </c>
      <c r="D235" s="94" t="s">
        <v>1492</v>
      </c>
      <c r="E235" s="17">
        <v>113</v>
      </c>
    </row>
    <row r="236" spans="1:5" x14ac:dyDescent="0.15">
      <c r="A236" s="94" t="str">
        <f t="shared" si="3"/>
        <v>AgSource0C213</v>
      </c>
      <c r="B236" s="94" t="s">
        <v>1599</v>
      </c>
      <c r="C236" s="94" t="s">
        <v>3286</v>
      </c>
      <c r="D236" s="94" t="s">
        <v>1492</v>
      </c>
      <c r="E236" s="17">
        <v>113</v>
      </c>
    </row>
    <row r="237" spans="1:5" x14ac:dyDescent="0.15">
      <c r="A237" s="94" t="str">
        <f t="shared" si="3"/>
        <v>AgSource1X112</v>
      </c>
      <c r="B237" s="94" t="s">
        <v>1599</v>
      </c>
      <c r="C237" s="94" t="s">
        <v>3294</v>
      </c>
      <c r="D237" s="94" t="s">
        <v>1788</v>
      </c>
      <c r="E237" s="17">
        <v>112</v>
      </c>
    </row>
    <row r="238" spans="1:5" x14ac:dyDescent="0.15">
      <c r="A238" s="94" t="str">
        <f t="shared" si="3"/>
        <v>AgSource1X112</v>
      </c>
      <c r="B238" s="94" t="s">
        <v>1599</v>
      </c>
      <c r="C238" s="94" t="s">
        <v>3294</v>
      </c>
      <c r="D238" s="94" t="s">
        <v>1788</v>
      </c>
      <c r="E238" s="17">
        <v>112</v>
      </c>
    </row>
    <row r="239" spans="1:5" x14ac:dyDescent="0.15">
      <c r="A239" s="94" t="str">
        <f t="shared" si="3"/>
        <v>AgSource1X112</v>
      </c>
      <c r="B239" s="94" t="s">
        <v>1599</v>
      </c>
      <c r="C239" s="94" t="s">
        <v>3294</v>
      </c>
      <c r="D239" s="94" t="s">
        <v>1788</v>
      </c>
      <c r="E239" s="17">
        <v>112</v>
      </c>
    </row>
    <row r="240" spans="1:5" x14ac:dyDescent="0.15">
      <c r="A240" s="94" t="str">
        <f t="shared" si="3"/>
        <v>AgSource1X201HXT/LL</v>
      </c>
      <c r="B240" s="94" t="s">
        <v>1599</v>
      </c>
      <c r="C240" s="94" t="s">
        <v>886</v>
      </c>
      <c r="D240" s="94" t="s">
        <v>1788</v>
      </c>
      <c r="E240" s="17">
        <v>101</v>
      </c>
    </row>
    <row r="241" spans="1:5" x14ac:dyDescent="0.15">
      <c r="A241" s="94" t="str">
        <f t="shared" si="3"/>
        <v>AgSource1X606</v>
      </c>
      <c r="B241" s="94" t="s">
        <v>1599</v>
      </c>
      <c r="C241" s="94" t="s">
        <v>3297</v>
      </c>
      <c r="D241" s="94" t="s">
        <v>1788</v>
      </c>
      <c r="E241" s="17">
        <v>106</v>
      </c>
    </row>
    <row r="242" spans="1:5" x14ac:dyDescent="0.15">
      <c r="A242" s="94" t="str">
        <f t="shared" si="3"/>
        <v>AgSource3C007RR/YGCB</v>
      </c>
      <c r="B242" s="94" t="s">
        <v>1599</v>
      </c>
      <c r="C242" s="94" t="s">
        <v>887</v>
      </c>
      <c r="D242" s="94" t="s">
        <v>1488</v>
      </c>
      <c r="E242" s="17">
        <v>107</v>
      </c>
    </row>
    <row r="243" spans="1:5" x14ac:dyDescent="0.15">
      <c r="A243" s="94" t="str">
        <f t="shared" si="3"/>
        <v>AgSource3P302RR/YGPL</v>
      </c>
      <c r="B243" s="94" t="s">
        <v>1599</v>
      </c>
      <c r="C243" s="94" t="s">
        <v>888</v>
      </c>
      <c r="D243" s="94" t="s">
        <v>1486</v>
      </c>
      <c r="E243" s="17">
        <v>102</v>
      </c>
    </row>
    <row r="244" spans="1:5" x14ac:dyDescent="0.15">
      <c r="A244" s="94" t="str">
        <f t="shared" si="3"/>
        <v>AgSource3P302RR/YGPL</v>
      </c>
      <c r="B244" s="94" t="s">
        <v>1599</v>
      </c>
      <c r="C244" s="94" t="s">
        <v>888</v>
      </c>
      <c r="D244" s="94" t="s">
        <v>1486</v>
      </c>
      <c r="E244" s="17">
        <v>102</v>
      </c>
    </row>
    <row r="245" spans="1:5" x14ac:dyDescent="0.15">
      <c r="A245" s="94" t="str">
        <f t="shared" si="3"/>
        <v>AgSource3P400</v>
      </c>
      <c r="B245" s="94" t="s">
        <v>1599</v>
      </c>
      <c r="C245" s="94" t="s">
        <v>35</v>
      </c>
      <c r="D245" s="94" t="s">
        <v>1486</v>
      </c>
      <c r="E245" s="17">
        <v>100</v>
      </c>
    </row>
    <row r="246" spans="1:5" x14ac:dyDescent="0.15">
      <c r="A246" s="94" t="str">
        <f t="shared" si="3"/>
        <v>AgSource3P494</v>
      </c>
      <c r="B246" s="94" t="s">
        <v>1599</v>
      </c>
      <c r="C246" s="94" t="s">
        <v>36</v>
      </c>
      <c r="D246" s="94" t="s">
        <v>1486</v>
      </c>
      <c r="E246" s="17">
        <v>94</v>
      </c>
    </row>
    <row r="247" spans="1:5" x14ac:dyDescent="0.15">
      <c r="A247" s="94" t="str">
        <f t="shared" si="3"/>
        <v>AgSource3P595</v>
      </c>
      <c r="B247" s="94" t="s">
        <v>1599</v>
      </c>
      <c r="C247" s="94" t="s">
        <v>37</v>
      </c>
      <c r="D247" s="94" t="s">
        <v>1486</v>
      </c>
      <c r="E247" s="17">
        <v>95</v>
      </c>
    </row>
    <row r="248" spans="1:5" x14ac:dyDescent="0.15">
      <c r="A248" s="94" t="str">
        <f t="shared" si="3"/>
        <v>AgSource3P616</v>
      </c>
      <c r="B248" s="94" t="s">
        <v>1599</v>
      </c>
      <c r="C248" s="94" t="s">
        <v>2553</v>
      </c>
      <c r="D248" s="94" t="s">
        <v>1486</v>
      </c>
      <c r="E248" s="17">
        <v>116</v>
      </c>
    </row>
    <row r="249" spans="1:5" x14ac:dyDescent="0.15">
      <c r="A249" s="94" t="str">
        <f t="shared" si="3"/>
        <v>AgSource3P703</v>
      </c>
      <c r="B249" s="94" t="s">
        <v>1599</v>
      </c>
      <c r="C249" s="94" t="s">
        <v>2554</v>
      </c>
      <c r="D249" s="94" t="s">
        <v>1486</v>
      </c>
      <c r="E249" s="17">
        <v>103</v>
      </c>
    </row>
    <row r="250" spans="1:5" x14ac:dyDescent="0.15">
      <c r="A250" s="94" t="str">
        <f t="shared" si="3"/>
        <v>AgSource3P913</v>
      </c>
      <c r="B250" s="94" t="s">
        <v>1599</v>
      </c>
      <c r="C250" s="94" t="s">
        <v>2555</v>
      </c>
      <c r="D250" s="94" t="s">
        <v>1486</v>
      </c>
      <c r="E250" s="17">
        <v>113</v>
      </c>
    </row>
    <row r="251" spans="1:5" x14ac:dyDescent="0.15">
      <c r="A251" s="94" t="str">
        <f t="shared" si="3"/>
        <v>AgSource3T009</v>
      </c>
      <c r="B251" s="94" t="s">
        <v>1599</v>
      </c>
      <c r="C251" s="94" t="s">
        <v>2556</v>
      </c>
      <c r="D251" s="94" t="s">
        <v>1487</v>
      </c>
      <c r="E251" s="17">
        <v>109</v>
      </c>
    </row>
    <row r="252" spans="1:5" x14ac:dyDescent="0.15">
      <c r="A252" s="94" t="str">
        <f t="shared" si="3"/>
        <v>AgSource3T098</v>
      </c>
      <c r="B252" s="94" t="s">
        <v>1599</v>
      </c>
      <c r="C252" s="94" t="s">
        <v>2557</v>
      </c>
      <c r="D252" s="94" t="s">
        <v>1487</v>
      </c>
      <c r="E252" s="17">
        <v>98</v>
      </c>
    </row>
    <row r="253" spans="1:5" x14ac:dyDescent="0.15">
      <c r="A253" s="94" t="str">
        <f t="shared" si="3"/>
        <v>AgSource3T099VT3</v>
      </c>
      <c r="B253" s="94" t="s">
        <v>1599</v>
      </c>
      <c r="C253" s="94" t="s">
        <v>889</v>
      </c>
      <c r="D253" s="94" t="s">
        <v>1487</v>
      </c>
      <c r="E253" s="17">
        <v>99</v>
      </c>
    </row>
    <row r="254" spans="1:5" x14ac:dyDescent="0.15">
      <c r="A254" s="94" t="str">
        <f t="shared" si="3"/>
        <v>AgSource3T110</v>
      </c>
      <c r="B254" s="94" t="s">
        <v>1599</v>
      </c>
      <c r="C254" s="94" t="s">
        <v>890</v>
      </c>
      <c r="D254" s="94" t="s">
        <v>1487</v>
      </c>
      <c r="E254" s="17">
        <v>110</v>
      </c>
    </row>
    <row r="255" spans="1:5" x14ac:dyDescent="0.15">
      <c r="A255" s="94" t="str">
        <f t="shared" si="3"/>
        <v>AgSource3T213VT3</v>
      </c>
      <c r="B255" s="94" t="s">
        <v>1599</v>
      </c>
      <c r="C255" s="94" t="s">
        <v>891</v>
      </c>
      <c r="D255" s="94" t="s">
        <v>1487</v>
      </c>
      <c r="E255" s="17">
        <v>113</v>
      </c>
    </row>
    <row r="256" spans="1:5" x14ac:dyDescent="0.15">
      <c r="A256" s="94" t="str">
        <f t="shared" si="3"/>
        <v>AgSource3T302VT3</v>
      </c>
      <c r="B256" s="94" t="s">
        <v>1599</v>
      </c>
      <c r="C256" s="94" t="s">
        <v>892</v>
      </c>
      <c r="D256" s="94" t="s">
        <v>1487</v>
      </c>
      <c r="E256" s="17">
        <v>102</v>
      </c>
    </row>
    <row r="257" spans="1:5" x14ac:dyDescent="0.15">
      <c r="A257" s="94" t="str">
        <f t="shared" si="3"/>
        <v>AgSource3T303</v>
      </c>
      <c r="B257" s="94" t="s">
        <v>1599</v>
      </c>
      <c r="C257" s="94" t="s">
        <v>2560</v>
      </c>
      <c r="D257" s="94" t="s">
        <v>1487</v>
      </c>
      <c r="E257" s="17">
        <v>103</v>
      </c>
    </row>
    <row r="258" spans="1:5" x14ac:dyDescent="0.15">
      <c r="A258" s="94" t="str">
        <f t="shared" ref="A258:A321" si="4">B258&amp;C258</f>
        <v>AgSource3T310</v>
      </c>
      <c r="B258" s="94" t="s">
        <v>1599</v>
      </c>
      <c r="C258" s="94" t="s">
        <v>2561</v>
      </c>
      <c r="D258" s="94" t="s">
        <v>1487</v>
      </c>
      <c r="E258" s="17">
        <v>110</v>
      </c>
    </row>
    <row r="259" spans="1:5" x14ac:dyDescent="0.15">
      <c r="A259" s="94" t="str">
        <f t="shared" si="4"/>
        <v>AgSource3T315</v>
      </c>
      <c r="B259" s="94" t="s">
        <v>1599</v>
      </c>
      <c r="C259" s="94" t="s">
        <v>893</v>
      </c>
      <c r="D259" s="94" t="s">
        <v>1487</v>
      </c>
      <c r="E259" s="17">
        <v>115</v>
      </c>
    </row>
    <row r="260" spans="1:5" x14ac:dyDescent="0.15">
      <c r="A260" s="94" t="str">
        <f t="shared" si="4"/>
        <v>AgSource3T393</v>
      </c>
      <c r="B260" s="94" t="s">
        <v>1599</v>
      </c>
      <c r="C260" s="94" t="s">
        <v>2562</v>
      </c>
      <c r="D260" s="94" t="s">
        <v>1487</v>
      </c>
      <c r="E260" s="17">
        <v>93</v>
      </c>
    </row>
    <row r="261" spans="1:5" x14ac:dyDescent="0.15">
      <c r="A261" s="94" t="str">
        <f t="shared" si="4"/>
        <v>AgSource3T405</v>
      </c>
      <c r="B261" s="94" t="s">
        <v>1599</v>
      </c>
      <c r="C261" s="94" t="s">
        <v>2563</v>
      </c>
      <c r="D261" s="94" t="s">
        <v>1487</v>
      </c>
      <c r="E261" s="17">
        <v>105</v>
      </c>
    </row>
    <row r="262" spans="1:5" x14ac:dyDescent="0.15">
      <c r="A262" s="94" t="str">
        <f t="shared" si="4"/>
        <v>AgSource3T409</v>
      </c>
      <c r="B262" s="94" t="s">
        <v>1599</v>
      </c>
      <c r="C262" s="94" t="s">
        <v>2564</v>
      </c>
      <c r="D262" s="94" t="s">
        <v>1487</v>
      </c>
      <c r="E262" s="17">
        <v>109</v>
      </c>
    </row>
    <row r="263" spans="1:5" x14ac:dyDescent="0.15">
      <c r="A263" s="94" t="str">
        <f t="shared" si="4"/>
        <v>AgSource3T808</v>
      </c>
      <c r="B263" s="94" t="s">
        <v>1599</v>
      </c>
      <c r="C263" s="94" t="s">
        <v>2565</v>
      </c>
      <c r="D263" s="94" t="s">
        <v>1487</v>
      </c>
      <c r="E263" s="17">
        <v>108</v>
      </c>
    </row>
    <row r="264" spans="1:5" x14ac:dyDescent="0.15">
      <c r="A264" s="94" t="str">
        <f t="shared" si="4"/>
        <v>AgSource3T808</v>
      </c>
      <c r="B264" s="94" t="s">
        <v>1599</v>
      </c>
      <c r="C264" s="94" t="s">
        <v>2565</v>
      </c>
      <c r="D264" s="94" t="s">
        <v>1487</v>
      </c>
      <c r="E264" s="17">
        <v>108</v>
      </c>
    </row>
    <row r="265" spans="1:5" x14ac:dyDescent="0.15">
      <c r="A265" s="94" t="str">
        <f t="shared" si="4"/>
        <v>AgSource3T808</v>
      </c>
      <c r="B265" s="94" t="s">
        <v>1599</v>
      </c>
      <c r="C265" s="94" t="s">
        <v>2565</v>
      </c>
      <c r="D265" s="94" t="s">
        <v>1487</v>
      </c>
      <c r="E265" s="17">
        <v>108</v>
      </c>
    </row>
    <row r="266" spans="1:5" x14ac:dyDescent="0.15">
      <c r="A266" s="94" t="str">
        <f t="shared" si="4"/>
        <v>AgSource3U313</v>
      </c>
      <c r="B266" s="94" t="s">
        <v>1599</v>
      </c>
      <c r="C266" s="94" t="s">
        <v>2566</v>
      </c>
      <c r="D266" s="94" t="s">
        <v>1785</v>
      </c>
      <c r="E266" s="17">
        <v>113</v>
      </c>
    </row>
    <row r="267" spans="1:5" x14ac:dyDescent="0.15">
      <c r="A267" s="94" t="str">
        <f t="shared" si="4"/>
        <v>AgSource5B887</v>
      </c>
      <c r="B267" s="94" t="s">
        <v>1599</v>
      </c>
      <c r="C267" s="94" t="s">
        <v>2567</v>
      </c>
      <c r="D267" s="94" t="s">
        <v>2568</v>
      </c>
      <c r="E267" s="17">
        <v>87</v>
      </c>
    </row>
    <row r="268" spans="1:5" x14ac:dyDescent="0.15">
      <c r="A268" s="94" t="str">
        <f t="shared" si="4"/>
        <v>AgSource5N909</v>
      </c>
      <c r="B268" s="94" t="s">
        <v>1599</v>
      </c>
      <c r="C268" s="94" t="s">
        <v>2569</v>
      </c>
      <c r="D268" s="94" t="s">
        <v>2570</v>
      </c>
      <c r="E268" s="17">
        <v>109</v>
      </c>
    </row>
    <row r="269" spans="1:5" x14ac:dyDescent="0.15">
      <c r="A269" s="94" t="str">
        <f t="shared" si="4"/>
        <v>AgSourceA6056</v>
      </c>
      <c r="B269" s="94" t="s">
        <v>1599</v>
      </c>
      <c r="C269" s="94" t="s">
        <v>2571</v>
      </c>
      <c r="D269" s="94" t="s">
        <v>1488</v>
      </c>
      <c r="E269" s="17">
        <v>112</v>
      </c>
    </row>
    <row r="270" spans="1:5" x14ac:dyDescent="0.15">
      <c r="A270" s="94" t="str">
        <f t="shared" si="4"/>
        <v>AgSourceA6061</v>
      </c>
      <c r="B270" s="94" t="s">
        <v>1599</v>
      </c>
      <c r="C270" s="94" t="s">
        <v>2572</v>
      </c>
      <c r="D270" s="94" t="s">
        <v>1786</v>
      </c>
      <c r="E270" s="17">
        <v>110</v>
      </c>
    </row>
    <row r="271" spans="1:5" x14ac:dyDescent="0.15">
      <c r="A271" s="94" t="str">
        <f t="shared" si="4"/>
        <v>AgSourceA606T</v>
      </c>
      <c r="B271" s="94" t="s">
        <v>1599</v>
      </c>
      <c r="C271" s="94" t="s">
        <v>2573</v>
      </c>
      <c r="D271" s="94" t="s">
        <v>1486</v>
      </c>
      <c r="E271" s="17">
        <v>110</v>
      </c>
    </row>
    <row r="272" spans="1:5" x14ac:dyDescent="0.15">
      <c r="A272" s="94" t="str">
        <f t="shared" si="4"/>
        <v>AgSourceA6233</v>
      </c>
      <c r="B272" s="94" t="s">
        <v>1599</v>
      </c>
      <c r="C272" s="94" t="s">
        <v>2574</v>
      </c>
      <c r="D272" s="94" t="s">
        <v>1492</v>
      </c>
      <c r="E272" s="17">
        <v>112</v>
      </c>
    </row>
    <row r="273" spans="1:5" x14ac:dyDescent="0.15">
      <c r="A273" s="94" t="str">
        <f t="shared" si="4"/>
        <v>AgSourceA6841</v>
      </c>
      <c r="B273" s="94" t="s">
        <v>1599</v>
      </c>
      <c r="C273" s="94" t="s">
        <v>2575</v>
      </c>
      <c r="D273" s="94" t="s">
        <v>1786</v>
      </c>
      <c r="E273" s="17">
        <v>112</v>
      </c>
    </row>
    <row r="274" spans="1:5" x14ac:dyDescent="0.15">
      <c r="A274" s="94" t="str">
        <f t="shared" si="4"/>
        <v>AgSourceA6846</v>
      </c>
      <c r="B274" s="94" t="s">
        <v>1599</v>
      </c>
      <c r="C274" s="94" t="s">
        <v>2576</v>
      </c>
      <c r="D274" s="94" t="s">
        <v>1488</v>
      </c>
      <c r="E274" s="17">
        <v>112</v>
      </c>
    </row>
    <row r="275" spans="1:5" x14ac:dyDescent="0.15">
      <c r="A275" s="94" t="str">
        <f t="shared" si="4"/>
        <v>AgSourceA684T</v>
      </c>
      <c r="B275" s="94" t="s">
        <v>1599</v>
      </c>
      <c r="C275" s="94" t="s">
        <v>2577</v>
      </c>
      <c r="D275" s="94" t="s">
        <v>1486</v>
      </c>
      <c r="E275" s="17">
        <v>112</v>
      </c>
    </row>
    <row r="276" spans="1:5" x14ac:dyDescent="0.15">
      <c r="A276" s="94" t="str">
        <f t="shared" si="4"/>
        <v>AgVenture5480V3R</v>
      </c>
      <c r="B276" s="94" t="s">
        <v>2648</v>
      </c>
      <c r="C276" s="94" t="s">
        <v>894</v>
      </c>
      <c r="D276" s="94" t="s">
        <v>1487</v>
      </c>
      <c r="E276" s="17">
        <v>98</v>
      </c>
    </row>
    <row r="277" spans="1:5" x14ac:dyDescent="0.15">
      <c r="A277" s="94" t="str">
        <f t="shared" si="4"/>
        <v>AgVenture5677VBW</v>
      </c>
      <c r="B277" s="94" t="s">
        <v>2648</v>
      </c>
      <c r="C277" s="94" t="s">
        <v>895</v>
      </c>
      <c r="D277" s="94" t="s">
        <v>1487</v>
      </c>
      <c r="E277" s="17">
        <v>99</v>
      </c>
    </row>
    <row r="278" spans="1:5" x14ac:dyDescent="0.15">
      <c r="A278" s="94" t="str">
        <f t="shared" si="4"/>
        <v>AgVenture6518VBW</v>
      </c>
      <c r="B278" s="94" t="s">
        <v>2648</v>
      </c>
      <c r="C278" s="94" t="s">
        <v>2649</v>
      </c>
      <c r="D278" s="94" t="s">
        <v>1487</v>
      </c>
      <c r="E278" s="17">
        <v>105</v>
      </c>
    </row>
    <row r="279" spans="1:5" x14ac:dyDescent="0.15">
      <c r="A279" s="94" t="str">
        <f t="shared" si="4"/>
        <v>AgVenture6890YPRR</v>
      </c>
      <c r="B279" s="94" t="s">
        <v>2648</v>
      </c>
      <c r="C279" s="94" t="s">
        <v>2650</v>
      </c>
      <c r="D279" s="94" t="s">
        <v>1486</v>
      </c>
      <c r="E279" s="17">
        <v>104</v>
      </c>
    </row>
    <row r="280" spans="1:5" x14ac:dyDescent="0.15">
      <c r="A280" s="94" t="str">
        <f t="shared" si="4"/>
        <v>AgVenture6993VBW</v>
      </c>
      <c r="B280" s="94" t="s">
        <v>2648</v>
      </c>
      <c r="C280" s="94" t="s">
        <v>896</v>
      </c>
      <c r="D280" s="94" t="s">
        <v>1487</v>
      </c>
      <c r="E280" s="17">
        <v>105</v>
      </c>
    </row>
    <row r="281" spans="1:5" x14ac:dyDescent="0.15">
      <c r="A281" s="94" t="str">
        <f t="shared" si="4"/>
        <v>AgVenture699CB</v>
      </c>
      <c r="B281" s="94" t="s">
        <v>2648</v>
      </c>
      <c r="C281" s="94" t="s">
        <v>2651</v>
      </c>
      <c r="D281" s="94" t="s">
        <v>1492</v>
      </c>
      <c r="E281" s="17">
        <v>108</v>
      </c>
    </row>
    <row r="282" spans="1:5" x14ac:dyDescent="0.15">
      <c r="A282" s="94" t="str">
        <f t="shared" si="4"/>
        <v>AgVenture699CBRW</v>
      </c>
      <c r="B282" s="94" t="s">
        <v>2648</v>
      </c>
      <c r="C282" s="94" t="s">
        <v>2652</v>
      </c>
      <c r="D282" s="94" t="s">
        <v>1484</v>
      </c>
      <c r="E282" s="17">
        <v>108</v>
      </c>
    </row>
    <row r="283" spans="1:5" x14ac:dyDescent="0.15">
      <c r="A283" s="94" t="str">
        <f t="shared" si="4"/>
        <v>AgVenture700</v>
      </c>
      <c r="B283" s="94" t="s">
        <v>2648</v>
      </c>
      <c r="C283" s="94" t="s">
        <v>2653</v>
      </c>
      <c r="D283" s="94" t="s">
        <v>2641</v>
      </c>
      <c r="E283" s="17">
        <v>108</v>
      </c>
    </row>
    <row r="284" spans="1:5" x14ac:dyDescent="0.15">
      <c r="A284" s="94" t="str">
        <f t="shared" si="4"/>
        <v>AgVenture700CBRW</v>
      </c>
      <c r="B284" s="94" t="s">
        <v>2648</v>
      </c>
      <c r="C284" s="94" t="s">
        <v>2654</v>
      </c>
      <c r="D284" s="94" t="s">
        <v>1484</v>
      </c>
      <c r="E284" s="17">
        <v>108</v>
      </c>
    </row>
    <row r="285" spans="1:5" x14ac:dyDescent="0.15">
      <c r="A285" s="94" t="str">
        <f t="shared" si="4"/>
        <v>AgVenture7102R2RW</v>
      </c>
      <c r="B285" s="94" t="s">
        <v>2648</v>
      </c>
      <c r="C285" s="94" t="s">
        <v>2655</v>
      </c>
      <c r="D285" s="94" t="s">
        <v>1489</v>
      </c>
      <c r="E285" s="17">
        <v>107</v>
      </c>
    </row>
    <row r="286" spans="1:5" x14ac:dyDescent="0.15">
      <c r="A286" s="94" t="str">
        <f t="shared" si="4"/>
        <v>AgVenture7265R2RW</v>
      </c>
      <c r="B286" s="94" t="s">
        <v>2648</v>
      </c>
      <c r="C286" s="94" t="s">
        <v>2656</v>
      </c>
      <c r="D286" s="94" t="s">
        <v>1489</v>
      </c>
      <c r="E286" s="17">
        <v>107</v>
      </c>
    </row>
    <row r="287" spans="1:5" x14ac:dyDescent="0.15">
      <c r="A287" s="94" t="str">
        <f t="shared" si="4"/>
        <v>AgVenture7313</v>
      </c>
      <c r="B287" s="94" t="s">
        <v>2648</v>
      </c>
      <c r="C287" s="94" t="s">
        <v>2657</v>
      </c>
      <c r="D287" s="94" t="s">
        <v>2641</v>
      </c>
      <c r="E287" s="17">
        <v>106</v>
      </c>
    </row>
    <row r="288" spans="1:5" x14ac:dyDescent="0.15">
      <c r="A288" s="94" t="str">
        <f t="shared" si="4"/>
        <v>AgVenture7314R2</v>
      </c>
      <c r="B288" s="94" t="s">
        <v>2648</v>
      </c>
      <c r="C288" s="94" t="s">
        <v>2658</v>
      </c>
      <c r="D288" s="94" t="s">
        <v>1786</v>
      </c>
      <c r="E288" s="17">
        <v>106</v>
      </c>
    </row>
    <row r="289" spans="1:5" x14ac:dyDescent="0.15">
      <c r="A289" s="94" t="str">
        <f t="shared" si="4"/>
        <v>AgVenture7400R2</v>
      </c>
      <c r="B289" s="94" t="s">
        <v>2648</v>
      </c>
      <c r="C289" s="94" t="s">
        <v>2659</v>
      </c>
      <c r="D289" s="94" t="s">
        <v>1786</v>
      </c>
      <c r="E289" s="17">
        <v>108</v>
      </c>
    </row>
    <row r="290" spans="1:5" x14ac:dyDescent="0.15">
      <c r="A290" s="94" t="str">
        <f t="shared" si="4"/>
        <v>AgVenture7401R2CB</v>
      </c>
      <c r="B290" s="94" t="s">
        <v>2648</v>
      </c>
      <c r="C290" s="94" t="s">
        <v>2660</v>
      </c>
      <c r="D290" s="94" t="s">
        <v>1488</v>
      </c>
      <c r="E290" s="17">
        <v>108</v>
      </c>
    </row>
    <row r="291" spans="1:5" x14ac:dyDescent="0.15">
      <c r="A291" s="94" t="str">
        <f t="shared" si="4"/>
        <v>AgVenture7516YPRR</v>
      </c>
      <c r="B291" s="94" t="s">
        <v>2648</v>
      </c>
      <c r="C291" s="94" t="s">
        <v>2661</v>
      </c>
      <c r="D291" s="94" t="s">
        <v>1486</v>
      </c>
      <c r="E291" s="17">
        <v>107</v>
      </c>
    </row>
    <row r="292" spans="1:5" x14ac:dyDescent="0.15">
      <c r="A292" s="94" t="str">
        <f t="shared" si="4"/>
        <v>AgVenture7537YPRR</v>
      </c>
      <c r="B292" s="94" t="s">
        <v>2648</v>
      </c>
      <c r="C292" s="94" t="s">
        <v>2662</v>
      </c>
      <c r="D292" s="94" t="s">
        <v>1486</v>
      </c>
      <c r="E292" s="17">
        <v>108</v>
      </c>
    </row>
    <row r="293" spans="1:5" x14ac:dyDescent="0.15">
      <c r="A293" s="94" t="str">
        <f t="shared" si="4"/>
        <v>AgVenture7597V3R</v>
      </c>
      <c r="B293" s="94" t="s">
        <v>2648</v>
      </c>
      <c r="C293" s="94" t="s">
        <v>2663</v>
      </c>
      <c r="D293" s="94" t="s">
        <v>1487</v>
      </c>
      <c r="E293" s="17">
        <v>108</v>
      </c>
    </row>
    <row r="294" spans="1:5" x14ac:dyDescent="0.15">
      <c r="A294" s="94" t="str">
        <f t="shared" si="4"/>
        <v>AgVenture7612R2</v>
      </c>
      <c r="B294" s="94" t="s">
        <v>2648</v>
      </c>
      <c r="C294" s="94" t="s">
        <v>2664</v>
      </c>
      <c r="D294" s="94" t="s">
        <v>1786</v>
      </c>
      <c r="E294" s="17">
        <v>109</v>
      </c>
    </row>
    <row r="295" spans="1:5" x14ac:dyDescent="0.15">
      <c r="A295" s="94" t="str">
        <f t="shared" si="4"/>
        <v>AgVenture7643CBRW</v>
      </c>
      <c r="B295" s="94" t="s">
        <v>2648</v>
      </c>
      <c r="C295" s="94" t="s">
        <v>2665</v>
      </c>
      <c r="D295" s="94" t="s">
        <v>1484</v>
      </c>
      <c r="E295" s="17">
        <v>109</v>
      </c>
    </row>
    <row r="296" spans="1:5" x14ac:dyDescent="0.15">
      <c r="A296" s="94" t="str">
        <f t="shared" si="4"/>
        <v>AgVenture7644YPRR</v>
      </c>
      <c r="B296" s="94" t="s">
        <v>2648</v>
      </c>
      <c r="C296" s="94" t="s">
        <v>2666</v>
      </c>
      <c r="D296" s="94" t="s">
        <v>1486</v>
      </c>
      <c r="E296" s="17">
        <v>109</v>
      </c>
    </row>
    <row r="297" spans="1:5" x14ac:dyDescent="0.15">
      <c r="A297" s="94" t="str">
        <f t="shared" si="4"/>
        <v>AgVenture7673Conv</v>
      </c>
      <c r="B297" s="94" t="s">
        <v>2648</v>
      </c>
      <c r="C297" s="94" t="s">
        <v>388</v>
      </c>
      <c r="D297" s="94" t="s">
        <v>2641</v>
      </c>
      <c r="E297" s="17">
        <v>109</v>
      </c>
    </row>
    <row r="298" spans="1:5" x14ac:dyDescent="0.15">
      <c r="A298" s="94" t="str">
        <f t="shared" si="4"/>
        <v>AgVenture7673HBW</v>
      </c>
      <c r="B298" s="94" t="s">
        <v>2648</v>
      </c>
      <c r="C298" s="94" t="s">
        <v>389</v>
      </c>
      <c r="D298" s="94" t="s">
        <v>1789</v>
      </c>
      <c r="E298" s="17">
        <v>109</v>
      </c>
    </row>
    <row r="299" spans="1:5" x14ac:dyDescent="0.15">
      <c r="A299" s="94" t="str">
        <f t="shared" si="4"/>
        <v>AgVenture7728LL</v>
      </c>
      <c r="B299" s="94" t="s">
        <v>2648</v>
      </c>
      <c r="C299" s="94" t="s">
        <v>2667</v>
      </c>
      <c r="D299" s="94" t="s">
        <v>1787</v>
      </c>
      <c r="E299" s="17">
        <v>109</v>
      </c>
    </row>
    <row r="300" spans="1:5" x14ac:dyDescent="0.15">
      <c r="A300" s="94" t="str">
        <f t="shared" si="4"/>
        <v>AgVenture777</v>
      </c>
      <c r="B300" s="94" t="s">
        <v>2648</v>
      </c>
      <c r="C300" s="94" t="s">
        <v>2668</v>
      </c>
      <c r="D300" s="94" t="s">
        <v>2641</v>
      </c>
      <c r="E300" s="17">
        <v>110</v>
      </c>
    </row>
    <row r="301" spans="1:5" x14ac:dyDescent="0.15">
      <c r="A301" s="94" t="str">
        <f t="shared" si="4"/>
        <v>AgVenture777CB</v>
      </c>
      <c r="B301" s="94" t="s">
        <v>2648</v>
      </c>
      <c r="C301" s="94" t="s">
        <v>2669</v>
      </c>
      <c r="D301" s="94" t="s">
        <v>1492</v>
      </c>
      <c r="E301" s="17">
        <v>110</v>
      </c>
    </row>
    <row r="302" spans="1:5" x14ac:dyDescent="0.15">
      <c r="A302" s="94" t="str">
        <f t="shared" si="4"/>
        <v>AgVenture777CBRW</v>
      </c>
      <c r="B302" s="94" t="s">
        <v>2648</v>
      </c>
      <c r="C302" s="94" t="s">
        <v>2670</v>
      </c>
      <c r="D302" s="94" t="s">
        <v>1484</v>
      </c>
      <c r="E302" s="17">
        <v>110</v>
      </c>
    </row>
    <row r="303" spans="1:5" x14ac:dyDescent="0.15">
      <c r="A303" s="94" t="str">
        <f t="shared" si="4"/>
        <v>AgVenture783</v>
      </c>
      <c r="B303" s="94" t="s">
        <v>2648</v>
      </c>
      <c r="C303" s="94" t="s">
        <v>2671</v>
      </c>
      <c r="D303" s="94" t="s">
        <v>2641</v>
      </c>
      <c r="E303" s="17">
        <v>110</v>
      </c>
    </row>
    <row r="304" spans="1:5" x14ac:dyDescent="0.15">
      <c r="A304" s="94" t="str">
        <f t="shared" si="4"/>
        <v>AgVenture7835VBW</v>
      </c>
      <c r="B304" s="94" t="s">
        <v>2648</v>
      </c>
      <c r="C304" s="94" t="s">
        <v>2672</v>
      </c>
      <c r="D304" s="94" t="s">
        <v>1487</v>
      </c>
      <c r="E304" s="17">
        <v>110</v>
      </c>
    </row>
    <row r="305" spans="1:5" x14ac:dyDescent="0.15">
      <c r="A305" s="94" t="str">
        <f t="shared" si="4"/>
        <v>AgVenture7835VBW</v>
      </c>
      <c r="B305" s="94" t="s">
        <v>2648</v>
      </c>
      <c r="C305" s="94" t="s">
        <v>2672</v>
      </c>
      <c r="D305" s="94" t="s">
        <v>1487</v>
      </c>
      <c r="E305" s="17">
        <v>110</v>
      </c>
    </row>
    <row r="306" spans="1:5" x14ac:dyDescent="0.15">
      <c r="A306" s="94" t="str">
        <f t="shared" si="4"/>
        <v>AgVenture783CBRW</v>
      </c>
      <c r="B306" s="94" t="s">
        <v>2648</v>
      </c>
      <c r="C306" s="94" t="s">
        <v>2673</v>
      </c>
      <c r="D306" s="94" t="s">
        <v>1484</v>
      </c>
      <c r="E306" s="17">
        <v>111</v>
      </c>
    </row>
    <row r="307" spans="1:5" x14ac:dyDescent="0.15">
      <c r="A307" s="94" t="str">
        <f t="shared" si="4"/>
        <v>AgVenture7877VBW</v>
      </c>
      <c r="B307" s="94" t="s">
        <v>2648</v>
      </c>
      <c r="C307" s="94" t="s">
        <v>2674</v>
      </c>
      <c r="D307" s="94" t="s">
        <v>1487</v>
      </c>
      <c r="E307" s="17">
        <v>110</v>
      </c>
    </row>
    <row r="308" spans="1:5" x14ac:dyDescent="0.15">
      <c r="A308" s="94" t="str">
        <f t="shared" si="4"/>
        <v>AgVenture7877YPRR</v>
      </c>
      <c r="B308" s="94" t="s">
        <v>2648</v>
      </c>
      <c r="C308" s="94" t="s">
        <v>2675</v>
      </c>
      <c r="D308" s="94" t="s">
        <v>1486</v>
      </c>
      <c r="E308" s="17">
        <v>110</v>
      </c>
    </row>
    <row r="309" spans="1:5" x14ac:dyDescent="0.15">
      <c r="A309" s="94" t="str">
        <f t="shared" si="4"/>
        <v>AgVenture7898VBW</v>
      </c>
      <c r="B309" s="94" t="s">
        <v>2648</v>
      </c>
      <c r="C309" s="94" t="s">
        <v>2676</v>
      </c>
      <c r="D309" s="94" t="s">
        <v>1487</v>
      </c>
      <c r="E309" s="17">
        <v>110</v>
      </c>
    </row>
    <row r="310" spans="1:5" x14ac:dyDescent="0.15">
      <c r="A310" s="94" t="str">
        <f t="shared" si="4"/>
        <v>AgVenture8034CB</v>
      </c>
      <c r="B310" s="94" t="s">
        <v>2648</v>
      </c>
      <c r="C310" s="94" t="s">
        <v>2677</v>
      </c>
      <c r="D310" s="94" t="s">
        <v>1492</v>
      </c>
      <c r="E310" s="17">
        <v>111</v>
      </c>
    </row>
    <row r="311" spans="1:5" x14ac:dyDescent="0.15">
      <c r="A311" s="94" t="str">
        <f t="shared" si="4"/>
        <v>AgVenture8034CBRW</v>
      </c>
      <c r="B311" s="94" t="s">
        <v>2648</v>
      </c>
      <c r="C311" s="94" t="s">
        <v>2678</v>
      </c>
      <c r="D311" s="94" t="s">
        <v>1484</v>
      </c>
      <c r="E311" s="17">
        <v>111</v>
      </c>
    </row>
    <row r="312" spans="1:5" x14ac:dyDescent="0.15">
      <c r="A312" s="94" t="str">
        <f t="shared" si="4"/>
        <v>AgVenture8036R2CB</v>
      </c>
      <c r="B312" s="94" t="s">
        <v>2648</v>
      </c>
      <c r="C312" s="94" t="s">
        <v>2679</v>
      </c>
      <c r="D312" s="94" t="s">
        <v>1488</v>
      </c>
      <c r="E312" s="17">
        <v>111</v>
      </c>
    </row>
    <row r="313" spans="1:5" x14ac:dyDescent="0.15">
      <c r="A313" s="94" t="str">
        <f t="shared" si="4"/>
        <v>AgVenture8036R2RW</v>
      </c>
      <c r="B313" s="94" t="s">
        <v>2648</v>
      </c>
      <c r="C313" s="94" t="s">
        <v>2680</v>
      </c>
      <c r="D313" s="94" t="s">
        <v>1489</v>
      </c>
      <c r="E313" s="17">
        <v>111</v>
      </c>
    </row>
    <row r="314" spans="1:5" x14ac:dyDescent="0.15">
      <c r="A314" s="94" t="str">
        <f t="shared" si="4"/>
        <v>AgVenture8036V3R</v>
      </c>
      <c r="B314" s="94" t="s">
        <v>2648</v>
      </c>
      <c r="C314" s="94" t="s">
        <v>2681</v>
      </c>
      <c r="D314" s="94" t="s">
        <v>1487</v>
      </c>
      <c r="E314" s="17">
        <v>111</v>
      </c>
    </row>
    <row r="315" spans="1:5" x14ac:dyDescent="0.15">
      <c r="A315" s="94" t="str">
        <f t="shared" si="4"/>
        <v>AgVenture8036V3R Twin</v>
      </c>
      <c r="B315" s="94" t="s">
        <v>2648</v>
      </c>
      <c r="C315" s="94" t="s">
        <v>897</v>
      </c>
      <c r="D315" s="94" t="s">
        <v>1487</v>
      </c>
      <c r="E315" s="17">
        <v>111</v>
      </c>
    </row>
    <row r="316" spans="1:5" x14ac:dyDescent="0.15">
      <c r="A316" s="94" t="str">
        <f t="shared" si="4"/>
        <v>AgVenture8073VBW</v>
      </c>
      <c r="B316" s="94" t="s">
        <v>2648</v>
      </c>
      <c r="C316" s="94" t="s">
        <v>2682</v>
      </c>
      <c r="D316" s="94" t="s">
        <v>1487</v>
      </c>
      <c r="E316" s="17">
        <v>111</v>
      </c>
    </row>
    <row r="317" spans="1:5" x14ac:dyDescent="0.15">
      <c r="A317" s="94" t="str">
        <f t="shared" si="4"/>
        <v>AgVenture8084VBW</v>
      </c>
      <c r="B317" s="94" t="s">
        <v>2648</v>
      </c>
      <c r="C317" s="94" t="s">
        <v>2683</v>
      </c>
      <c r="D317" s="94" t="s">
        <v>1487</v>
      </c>
      <c r="E317" s="17">
        <v>111</v>
      </c>
    </row>
    <row r="318" spans="1:5" x14ac:dyDescent="0.15">
      <c r="A318" s="94" t="str">
        <f t="shared" si="4"/>
        <v>AgVenture8084YPRR</v>
      </c>
      <c r="B318" s="94" t="s">
        <v>2648</v>
      </c>
      <c r="C318" s="94" t="s">
        <v>2684</v>
      </c>
      <c r="D318" s="94" t="s">
        <v>1486</v>
      </c>
      <c r="E318" s="17">
        <v>111</v>
      </c>
    </row>
    <row r="319" spans="1:5" x14ac:dyDescent="0.15">
      <c r="A319" s="94" t="str">
        <f t="shared" si="4"/>
        <v>AgVenture8108R2</v>
      </c>
      <c r="B319" s="94" t="s">
        <v>2648</v>
      </c>
      <c r="C319" s="94" t="s">
        <v>2685</v>
      </c>
      <c r="D319" s="94" t="s">
        <v>1786</v>
      </c>
      <c r="E319" s="17">
        <v>111</v>
      </c>
    </row>
    <row r="320" spans="1:5" x14ac:dyDescent="0.15">
      <c r="A320" s="94" t="str">
        <f t="shared" si="4"/>
        <v>AgVenture8109VBW</v>
      </c>
      <c r="B320" s="94" t="s">
        <v>2648</v>
      </c>
      <c r="C320" s="94" t="s">
        <v>2686</v>
      </c>
      <c r="D320" s="94" t="s">
        <v>1487</v>
      </c>
      <c r="E320" s="17">
        <v>111</v>
      </c>
    </row>
    <row r="321" spans="1:5" x14ac:dyDescent="0.15">
      <c r="A321" s="94" t="str">
        <f t="shared" si="4"/>
        <v>AgVenture8109VBW</v>
      </c>
      <c r="B321" s="94" t="s">
        <v>2648</v>
      </c>
      <c r="C321" s="94" t="s">
        <v>2686</v>
      </c>
      <c r="D321" s="94" t="s">
        <v>1487</v>
      </c>
      <c r="E321" s="17">
        <v>111</v>
      </c>
    </row>
    <row r="322" spans="1:5" x14ac:dyDescent="0.15">
      <c r="A322" s="94" t="str">
        <f t="shared" ref="A322:A385" si="5">B322&amp;C322</f>
        <v>AgVenture8128HBW</v>
      </c>
      <c r="B322" s="94" t="s">
        <v>2648</v>
      </c>
      <c r="C322" s="94" t="s">
        <v>898</v>
      </c>
      <c r="D322" s="94" t="s">
        <v>1788</v>
      </c>
      <c r="E322" s="17">
        <v>111</v>
      </c>
    </row>
    <row r="323" spans="1:5" x14ac:dyDescent="0.15">
      <c r="A323" s="94" t="str">
        <f t="shared" si="5"/>
        <v>AgVenture8210</v>
      </c>
      <c r="B323" s="94" t="s">
        <v>2648</v>
      </c>
      <c r="C323" s="94" t="s">
        <v>2687</v>
      </c>
      <c r="D323" s="94" t="s">
        <v>2641</v>
      </c>
      <c r="E323" s="17">
        <v>112</v>
      </c>
    </row>
    <row r="324" spans="1:5" x14ac:dyDescent="0.15">
      <c r="A324" s="94" t="str">
        <f t="shared" si="5"/>
        <v>AgVenture8249VBW</v>
      </c>
      <c r="B324" s="94" t="s">
        <v>2648</v>
      </c>
      <c r="C324" s="94" t="s">
        <v>2688</v>
      </c>
      <c r="D324" s="94" t="s">
        <v>1487</v>
      </c>
      <c r="E324" s="17">
        <v>112</v>
      </c>
    </row>
    <row r="325" spans="1:5" x14ac:dyDescent="0.15">
      <c r="A325" s="94" t="str">
        <f t="shared" si="5"/>
        <v>AgVenture8249VBW</v>
      </c>
      <c r="B325" s="94" t="s">
        <v>2648</v>
      </c>
      <c r="C325" s="94" t="s">
        <v>2688</v>
      </c>
      <c r="D325" s="94" t="s">
        <v>1487</v>
      </c>
      <c r="E325" s="17">
        <v>112</v>
      </c>
    </row>
    <row r="326" spans="1:5" x14ac:dyDescent="0.15">
      <c r="A326" s="94" t="str">
        <f t="shared" si="5"/>
        <v>AgVenture8442VBW</v>
      </c>
      <c r="B326" s="94" t="s">
        <v>2648</v>
      </c>
      <c r="C326" s="94" t="s">
        <v>2689</v>
      </c>
      <c r="D326" s="94" t="s">
        <v>1487</v>
      </c>
      <c r="E326" s="17">
        <v>113</v>
      </c>
    </row>
    <row r="327" spans="1:5" x14ac:dyDescent="0.15">
      <c r="A327" s="94" t="str">
        <f t="shared" si="5"/>
        <v>AgVenture8442VBW Twin</v>
      </c>
      <c r="B327" s="94" t="s">
        <v>2648</v>
      </c>
      <c r="C327" s="94" t="s">
        <v>899</v>
      </c>
      <c r="D327" s="94" t="s">
        <v>1487</v>
      </c>
      <c r="E327" s="17">
        <v>113</v>
      </c>
    </row>
    <row r="328" spans="1:5" x14ac:dyDescent="0.15">
      <c r="A328" s="94" t="str">
        <f t="shared" si="5"/>
        <v>AgVenture8513R2RW</v>
      </c>
      <c r="B328" s="94" t="s">
        <v>2648</v>
      </c>
      <c r="C328" s="94" t="s">
        <v>2690</v>
      </c>
      <c r="D328" s="94" t="s">
        <v>1489</v>
      </c>
      <c r="E328" s="17">
        <v>113</v>
      </c>
    </row>
    <row r="329" spans="1:5" x14ac:dyDescent="0.15">
      <c r="A329" s="94" t="str">
        <f t="shared" si="5"/>
        <v>AgVenture9146VBW</v>
      </c>
      <c r="B329" s="94" t="s">
        <v>2648</v>
      </c>
      <c r="C329" s="94" t="s">
        <v>2691</v>
      </c>
      <c r="D329" s="94" t="s">
        <v>1487</v>
      </c>
      <c r="E329" s="17">
        <v>116</v>
      </c>
    </row>
    <row r="330" spans="1:5" x14ac:dyDescent="0.15">
      <c r="A330" s="94" t="str">
        <f t="shared" si="5"/>
        <v>AgVenutre8513YBW</v>
      </c>
      <c r="B330" s="94" t="s">
        <v>900</v>
      </c>
      <c r="C330" s="94" t="s">
        <v>901</v>
      </c>
      <c r="D330" s="94" t="s">
        <v>1486</v>
      </c>
      <c r="E330" s="17">
        <v>113</v>
      </c>
    </row>
    <row r="331" spans="1:5" x14ac:dyDescent="0.15">
      <c r="A331" s="94" t="str">
        <f t="shared" si="5"/>
        <v>Apex1390HR</v>
      </c>
      <c r="B331" s="94" t="s">
        <v>902</v>
      </c>
      <c r="C331" s="94" t="s">
        <v>903</v>
      </c>
      <c r="D331" s="94" t="s">
        <v>1490</v>
      </c>
      <c r="E331" s="17">
        <v>113</v>
      </c>
    </row>
    <row r="332" spans="1:5" x14ac:dyDescent="0.15">
      <c r="A332" s="94" t="str">
        <f t="shared" si="5"/>
        <v>Asgrow655RR2</v>
      </c>
      <c r="B332" s="94" t="s">
        <v>1583</v>
      </c>
      <c r="C332" s="94" t="s">
        <v>1584</v>
      </c>
      <c r="D332" s="94" t="s">
        <v>1786</v>
      </c>
      <c r="E332" s="17">
        <v>107</v>
      </c>
    </row>
    <row r="333" spans="1:5" x14ac:dyDescent="0.15">
      <c r="A333" s="94" t="str">
        <f t="shared" si="5"/>
        <v>Asgrow655VT3</v>
      </c>
      <c r="B333" s="94" t="s">
        <v>1583</v>
      </c>
      <c r="C333" s="94" t="s">
        <v>1585</v>
      </c>
      <c r="D333" s="94" t="s">
        <v>1487</v>
      </c>
      <c r="E333" s="17">
        <v>107</v>
      </c>
    </row>
    <row r="334" spans="1:5" x14ac:dyDescent="0.15">
      <c r="A334" s="94" t="str">
        <f t="shared" si="5"/>
        <v>Asgrow674RR2</v>
      </c>
      <c r="B334" s="94" t="s">
        <v>1583</v>
      </c>
      <c r="C334" s="94" t="s">
        <v>1586</v>
      </c>
      <c r="D334" s="94" t="s">
        <v>1786</v>
      </c>
      <c r="E334" s="17">
        <v>109</v>
      </c>
    </row>
    <row r="335" spans="1:5" x14ac:dyDescent="0.15">
      <c r="A335" s="94" t="str">
        <f t="shared" si="5"/>
        <v>Asgrow674VT3</v>
      </c>
      <c r="B335" s="94" t="s">
        <v>1583</v>
      </c>
      <c r="C335" s="94" t="s">
        <v>1587</v>
      </c>
      <c r="D335" s="94" t="s">
        <v>1487</v>
      </c>
      <c r="E335" s="17">
        <v>109</v>
      </c>
    </row>
    <row r="336" spans="1:5" x14ac:dyDescent="0.15">
      <c r="A336" s="94" t="str">
        <f t="shared" si="5"/>
        <v>Asgrow674VT3</v>
      </c>
      <c r="B336" s="94" t="s">
        <v>1583</v>
      </c>
      <c r="C336" s="94" t="s">
        <v>1587</v>
      </c>
      <c r="D336" s="94" t="s">
        <v>1487</v>
      </c>
      <c r="E336" s="17">
        <v>109</v>
      </c>
    </row>
    <row r="337" spans="1:5" x14ac:dyDescent="0.15">
      <c r="A337" s="94" t="str">
        <f t="shared" si="5"/>
        <v>Asgrow715NonGMO</v>
      </c>
      <c r="B337" s="94" t="s">
        <v>1583</v>
      </c>
      <c r="C337" s="94" t="s">
        <v>1588</v>
      </c>
      <c r="D337" s="94" t="s">
        <v>2641</v>
      </c>
      <c r="E337" s="17">
        <v>111</v>
      </c>
    </row>
    <row r="338" spans="1:5" x14ac:dyDescent="0.15">
      <c r="A338" s="94" t="str">
        <f t="shared" si="5"/>
        <v>Asgrow715RR2</v>
      </c>
      <c r="B338" s="94" t="s">
        <v>1583</v>
      </c>
      <c r="C338" s="94" t="s">
        <v>1589</v>
      </c>
      <c r="D338" s="94" t="s">
        <v>1786</v>
      </c>
      <c r="E338" s="17">
        <v>111</v>
      </c>
    </row>
    <row r="339" spans="1:5" x14ac:dyDescent="0.15">
      <c r="A339" s="94" t="str">
        <f t="shared" si="5"/>
        <v>Asgrow715RR2/YGCB</v>
      </c>
      <c r="B339" s="94" t="s">
        <v>1583</v>
      </c>
      <c r="C339" s="94" t="s">
        <v>1590</v>
      </c>
      <c r="D339" s="94" t="s">
        <v>1488</v>
      </c>
      <c r="E339" s="17">
        <v>111</v>
      </c>
    </row>
    <row r="340" spans="1:5" x14ac:dyDescent="0.15">
      <c r="A340" s="94" t="str">
        <f t="shared" si="5"/>
        <v>Asgrow715VT3</v>
      </c>
      <c r="B340" s="94" t="s">
        <v>1583</v>
      </c>
      <c r="C340" s="94" t="s">
        <v>1591</v>
      </c>
      <c r="D340" s="94" t="s">
        <v>1487</v>
      </c>
      <c r="E340" s="17">
        <v>111</v>
      </c>
    </row>
    <row r="341" spans="1:5" x14ac:dyDescent="0.15">
      <c r="A341" s="94" t="str">
        <f t="shared" si="5"/>
        <v>Asgrow752RR2/YGCB</v>
      </c>
      <c r="B341" s="94" t="s">
        <v>1583</v>
      </c>
      <c r="C341" s="94" t="s">
        <v>1592</v>
      </c>
      <c r="D341" s="94" t="s">
        <v>1488</v>
      </c>
      <c r="E341" s="17">
        <v>112</v>
      </c>
    </row>
    <row r="342" spans="1:5" x14ac:dyDescent="0.15">
      <c r="A342" s="94" t="str">
        <f t="shared" si="5"/>
        <v>Asgrow752VT3</v>
      </c>
      <c r="B342" s="94" t="s">
        <v>1583</v>
      </c>
      <c r="C342" s="94" t="s">
        <v>1593</v>
      </c>
      <c r="D342" s="94" t="s">
        <v>1492</v>
      </c>
      <c r="E342" s="17">
        <v>112</v>
      </c>
    </row>
    <row r="343" spans="1:5" x14ac:dyDescent="0.15">
      <c r="A343" s="94" t="str">
        <f t="shared" si="5"/>
        <v>Asgrow754RR2/YGCB</v>
      </c>
      <c r="B343" s="94" t="s">
        <v>1583</v>
      </c>
      <c r="C343" s="94" t="s">
        <v>1594</v>
      </c>
      <c r="D343" s="94" t="s">
        <v>1486</v>
      </c>
      <c r="E343" s="17">
        <v>112</v>
      </c>
    </row>
    <row r="344" spans="1:5" x14ac:dyDescent="0.15">
      <c r="A344" s="94" t="str">
        <f t="shared" si="5"/>
        <v>Asgrow785RR2/YGCB</v>
      </c>
      <c r="B344" s="94" t="s">
        <v>1583</v>
      </c>
      <c r="C344" s="94" t="s">
        <v>1595</v>
      </c>
      <c r="D344" s="94" t="s">
        <v>1488</v>
      </c>
      <c r="E344" s="17">
        <v>113</v>
      </c>
    </row>
    <row r="345" spans="1:5" x14ac:dyDescent="0.15">
      <c r="A345" s="94" t="str">
        <f t="shared" si="5"/>
        <v>Asgrow785VT3</v>
      </c>
      <c r="B345" s="94" t="s">
        <v>1583</v>
      </c>
      <c r="C345" s="94" t="s">
        <v>1596</v>
      </c>
      <c r="D345" s="94" t="s">
        <v>1487</v>
      </c>
      <c r="E345" s="17">
        <v>113</v>
      </c>
    </row>
    <row r="346" spans="1:5" x14ac:dyDescent="0.15">
      <c r="A346" s="94" t="str">
        <f t="shared" si="5"/>
        <v>Asgrow785VT3 CK</v>
      </c>
      <c r="B346" s="94" t="s">
        <v>1583</v>
      </c>
      <c r="C346" s="94" t="s">
        <v>904</v>
      </c>
      <c r="D346" s="94" t="s">
        <v>1487</v>
      </c>
      <c r="E346" s="17">
        <v>113</v>
      </c>
    </row>
    <row r="347" spans="1:5" x14ac:dyDescent="0.15">
      <c r="A347" s="94" t="str">
        <f t="shared" si="5"/>
        <v>Asgrow940NonGMO</v>
      </c>
      <c r="B347" s="94" t="s">
        <v>1583</v>
      </c>
      <c r="C347" s="94" t="s">
        <v>1597</v>
      </c>
      <c r="D347" s="94" t="s">
        <v>2641</v>
      </c>
      <c r="E347" s="17">
        <v>121</v>
      </c>
    </row>
    <row r="348" spans="1:5" x14ac:dyDescent="0.15">
      <c r="A348" s="94" t="str">
        <f t="shared" si="5"/>
        <v>Asgrow940RR2</v>
      </c>
      <c r="B348" s="94" t="s">
        <v>1583</v>
      </c>
      <c r="C348" s="94" t="s">
        <v>1598</v>
      </c>
      <c r="D348" s="94" t="s">
        <v>1786</v>
      </c>
      <c r="E348" s="17">
        <v>121</v>
      </c>
    </row>
    <row r="349" spans="1:5" x14ac:dyDescent="0.15">
      <c r="A349" s="94" t="str">
        <f t="shared" si="5"/>
        <v>Becks4413A3</v>
      </c>
      <c r="B349" s="94" t="s">
        <v>3069</v>
      </c>
      <c r="C349" s="94" t="s">
        <v>491</v>
      </c>
      <c r="D349" s="94" t="s">
        <v>1796</v>
      </c>
      <c r="E349" s="17">
        <v>98</v>
      </c>
    </row>
    <row r="350" spans="1:5" x14ac:dyDescent="0.15">
      <c r="A350" s="94" t="str">
        <f t="shared" si="5"/>
        <v>Becks4596RR</v>
      </c>
      <c r="B350" s="94" t="s">
        <v>3069</v>
      </c>
      <c r="C350" s="94" t="s">
        <v>3070</v>
      </c>
      <c r="D350" s="94" t="s">
        <v>1786</v>
      </c>
      <c r="E350" s="17">
        <v>98</v>
      </c>
    </row>
    <row r="351" spans="1:5" x14ac:dyDescent="0.15">
      <c r="A351" s="94" t="str">
        <f t="shared" si="5"/>
        <v>Becks4609HXR</v>
      </c>
      <c r="B351" s="94" t="s">
        <v>3069</v>
      </c>
      <c r="C351" s="94" t="s">
        <v>492</v>
      </c>
      <c r="D351" s="94" t="s">
        <v>1789</v>
      </c>
      <c r="E351" s="17">
        <v>100</v>
      </c>
    </row>
    <row r="352" spans="1:5" x14ac:dyDescent="0.15">
      <c r="A352" s="94" t="str">
        <f t="shared" si="5"/>
        <v>Becks4807VT3</v>
      </c>
      <c r="B352" s="94" t="s">
        <v>3069</v>
      </c>
      <c r="C352" s="94" t="s">
        <v>3071</v>
      </c>
      <c r="D352" s="94" t="s">
        <v>1487</v>
      </c>
      <c r="E352" s="17">
        <v>102</v>
      </c>
    </row>
    <row r="353" spans="1:5" x14ac:dyDescent="0.15">
      <c r="A353" s="94" t="str">
        <f t="shared" si="5"/>
        <v>Becks4996Hx1</v>
      </c>
      <c r="B353" s="94" t="s">
        <v>3069</v>
      </c>
      <c r="C353" s="94" t="s">
        <v>3072</v>
      </c>
      <c r="D353" s="94" t="s">
        <v>1485</v>
      </c>
      <c r="E353" s="17">
        <v>103</v>
      </c>
    </row>
    <row r="354" spans="1:5" x14ac:dyDescent="0.15">
      <c r="A354" s="94" t="str">
        <f t="shared" si="5"/>
        <v>Becks4996nonGMO</v>
      </c>
      <c r="B354" s="94" t="s">
        <v>3069</v>
      </c>
      <c r="C354" s="94" t="s">
        <v>905</v>
      </c>
      <c r="D354" s="94" t="s">
        <v>2641</v>
      </c>
      <c r="E354" s="17">
        <v>103</v>
      </c>
    </row>
    <row r="355" spans="1:5" x14ac:dyDescent="0.15">
      <c r="A355" s="94" t="str">
        <f t="shared" si="5"/>
        <v>Becks5012CBRR</v>
      </c>
      <c r="B355" s="94" t="s">
        <v>3069</v>
      </c>
      <c r="C355" s="94" t="s">
        <v>3073</v>
      </c>
      <c r="D355" s="94" t="s">
        <v>1489</v>
      </c>
      <c r="E355" s="17">
        <v>104</v>
      </c>
    </row>
    <row r="356" spans="1:5" x14ac:dyDescent="0.15">
      <c r="A356" s="94" t="str">
        <f t="shared" si="5"/>
        <v>Becks5012nonGMO</v>
      </c>
      <c r="B356" s="94" t="s">
        <v>3069</v>
      </c>
      <c r="C356" s="94" t="s">
        <v>906</v>
      </c>
      <c r="D356" s="94" t="s">
        <v>2641</v>
      </c>
      <c r="E356" s="17">
        <v>104</v>
      </c>
    </row>
    <row r="357" spans="1:5" x14ac:dyDescent="0.15">
      <c r="A357" s="94" t="str">
        <f t="shared" si="5"/>
        <v>Becks5112CBRWRR</v>
      </c>
      <c r="B357" s="94" t="s">
        <v>3069</v>
      </c>
      <c r="C357" s="94" t="s">
        <v>3074</v>
      </c>
      <c r="D357" s="94" t="s">
        <v>1486</v>
      </c>
      <c r="E357" s="17">
        <v>104</v>
      </c>
    </row>
    <row r="358" spans="1:5" x14ac:dyDescent="0.15">
      <c r="A358" s="94" t="str">
        <f t="shared" si="5"/>
        <v>Becks5112RR</v>
      </c>
      <c r="B358" s="94" t="s">
        <v>3069</v>
      </c>
      <c r="C358" s="94" t="s">
        <v>3075</v>
      </c>
      <c r="D358" s="94" t="s">
        <v>1786</v>
      </c>
      <c r="E358" s="17">
        <v>104</v>
      </c>
    </row>
    <row r="359" spans="1:5" x14ac:dyDescent="0.15">
      <c r="A359" s="94" t="str">
        <f t="shared" si="5"/>
        <v>Becks5112VT3</v>
      </c>
      <c r="B359" s="94" t="s">
        <v>3069</v>
      </c>
      <c r="C359" s="94" t="s">
        <v>3076</v>
      </c>
      <c r="D359" s="94" t="s">
        <v>1487</v>
      </c>
      <c r="E359" s="17">
        <v>104</v>
      </c>
    </row>
    <row r="360" spans="1:5" x14ac:dyDescent="0.15">
      <c r="A360" s="94" t="str">
        <f t="shared" si="5"/>
        <v>Becks5117Bt1</v>
      </c>
      <c r="B360" s="94" t="s">
        <v>3069</v>
      </c>
      <c r="C360" s="94" t="s">
        <v>3077</v>
      </c>
      <c r="D360" s="94" t="s">
        <v>1491</v>
      </c>
      <c r="E360" s="17">
        <v>105</v>
      </c>
    </row>
    <row r="361" spans="1:5" x14ac:dyDescent="0.15">
      <c r="A361" s="94" t="str">
        <f t="shared" si="5"/>
        <v>Becks5129nonGMO</v>
      </c>
      <c r="B361" s="94" t="s">
        <v>3069</v>
      </c>
      <c r="C361" s="94" t="s">
        <v>907</v>
      </c>
      <c r="D361" s="94" t="s">
        <v>2641</v>
      </c>
      <c r="E361" s="17">
        <v>105</v>
      </c>
    </row>
    <row r="362" spans="1:5" x14ac:dyDescent="0.15">
      <c r="A362" s="94" t="str">
        <f t="shared" si="5"/>
        <v>Becks5135HXR</v>
      </c>
      <c r="B362" s="94" t="s">
        <v>3069</v>
      </c>
      <c r="C362" s="94" t="s">
        <v>2692</v>
      </c>
      <c r="D362" s="94" t="s">
        <v>1789</v>
      </c>
      <c r="E362" s="17">
        <v>104</v>
      </c>
    </row>
    <row r="363" spans="1:5" x14ac:dyDescent="0.15">
      <c r="A363" s="94" t="str">
        <f t="shared" si="5"/>
        <v>Becks5135nonGMO</v>
      </c>
      <c r="B363" s="94" t="s">
        <v>3069</v>
      </c>
      <c r="C363" s="94" t="s">
        <v>908</v>
      </c>
      <c r="D363" s="94" t="s">
        <v>2641</v>
      </c>
      <c r="E363" s="17">
        <v>104</v>
      </c>
    </row>
    <row r="364" spans="1:5" x14ac:dyDescent="0.15">
      <c r="A364" s="94" t="str">
        <f t="shared" si="5"/>
        <v>Becks5135RR</v>
      </c>
      <c r="B364" s="94" t="s">
        <v>3069</v>
      </c>
      <c r="C364" s="94" t="s">
        <v>2693</v>
      </c>
      <c r="D364" s="94" t="s">
        <v>1786</v>
      </c>
      <c r="E364" s="17">
        <v>104</v>
      </c>
    </row>
    <row r="365" spans="1:5" x14ac:dyDescent="0.15">
      <c r="A365" s="94" t="str">
        <f t="shared" si="5"/>
        <v>Becks5166RR</v>
      </c>
      <c r="B365" s="94" t="s">
        <v>3069</v>
      </c>
      <c r="C365" s="94" t="s">
        <v>3078</v>
      </c>
      <c r="D365" s="94" t="s">
        <v>1786</v>
      </c>
      <c r="E365" s="17">
        <v>105</v>
      </c>
    </row>
    <row r="366" spans="1:5" x14ac:dyDescent="0.15">
      <c r="A366" s="94" t="str">
        <f t="shared" si="5"/>
        <v>Becks5222Hx1</v>
      </c>
      <c r="B366" s="94" t="s">
        <v>3069</v>
      </c>
      <c r="C366" s="94" t="s">
        <v>3079</v>
      </c>
      <c r="D366" s="94" t="s">
        <v>1485</v>
      </c>
      <c r="E366" s="17">
        <v>108</v>
      </c>
    </row>
    <row r="367" spans="1:5" x14ac:dyDescent="0.15">
      <c r="A367" s="94" t="str">
        <f t="shared" si="5"/>
        <v>Becks5222HXT</v>
      </c>
      <c r="B367" s="94" t="s">
        <v>3069</v>
      </c>
      <c r="C367" s="94" t="s">
        <v>3080</v>
      </c>
      <c r="D367" s="94" t="s">
        <v>1788</v>
      </c>
      <c r="E367" s="17">
        <v>108</v>
      </c>
    </row>
    <row r="368" spans="1:5" x14ac:dyDescent="0.15">
      <c r="A368" s="94" t="str">
        <f t="shared" si="5"/>
        <v>Becks5222nonGMO</v>
      </c>
      <c r="B368" s="94" t="s">
        <v>3069</v>
      </c>
      <c r="C368" s="94" t="s">
        <v>909</v>
      </c>
      <c r="D368" s="94" t="s">
        <v>2641</v>
      </c>
      <c r="E368" s="17">
        <v>108</v>
      </c>
    </row>
    <row r="369" spans="1:5" x14ac:dyDescent="0.15">
      <c r="A369" s="94" t="str">
        <f t="shared" si="5"/>
        <v>Becks5228CBRR</v>
      </c>
      <c r="B369" s="94" t="s">
        <v>3069</v>
      </c>
      <c r="C369" s="94" t="s">
        <v>3081</v>
      </c>
      <c r="D369" s="94" t="s">
        <v>1488</v>
      </c>
      <c r="E369" s="17">
        <v>106</v>
      </c>
    </row>
    <row r="370" spans="1:5" x14ac:dyDescent="0.15">
      <c r="A370" s="94" t="str">
        <f t="shared" si="5"/>
        <v>Becks5244CBRWRR</v>
      </c>
      <c r="B370" s="94" t="s">
        <v>3069</v>
      </c>
      <c r="C370" s="94" t="s">
        <v>2694</v>
      </c>
      <c r="D370" s="94" t="s">
        <v>1486</v>
      </c>
      <c r="E370" s="17">
        <v>106</v>
      </c>
    </row>
    <row r="371" spans="1:5" x14ac:dyDescent="0.15">
      <c r="A371" s="94" t="str">
        <f t="shared" si="5"/>
        <v>Becks5244nonGMO</v>
      </c>
      <c r="B371" s="94" t="s">
        <v>3069</v>
      </c>
      <c r="C371" s="94" t="s">
        <v>910</v>
      </c>
      <c r="D371" s="94" t="s">
        <v>2641</v>
      </c>
      <c r="E371" s="17">
        <v>106</v>
      </c>
    </row>
    <row r="372" spans="1:5" x14ac:dyDescent="0.15">
      <c r="A372" s="94" t="str">
        <f t="shared" si="5"/>
        <v>Becks5244RR</v>
      </c>
      <c r="B372" s="94" t="s">
        <v>3069</v>
      </c>
      <c r="C372" s="94" t="s">
        <v>3082</v>
      </c>
      <c r="D372" s="94" t="s">
        <v>1786</v>
      </c>
      <c r="E372" s="17">
        <v>106</v>
      </c>
    </row>
    <row r="373" spans="1:5" x14ac:dyDescent="0.15">
      <c r="A373" s="94" t="str">
        <f t="shared" si="5"/>
        <v>Becks5244VT3</v>
      </c>
      <c r="B373" s="94" t="s">
        <v>3069</v>
      </c>
      <c r="C373" s="94" t="s">
        <v>3083</v>
      </c>
      <c r="D373" s="94" t="s">
        <v>1487</v>
      </c>
      <c r="E373" s="17">
        <v>106</v>
      </c>
    </row>
    <row r="374" spans="1:5" x14ac:dyDescent="0.15">
      <c r="A374" s="94" t="str">
        <f t="shared" si="5"/>
        <v>Becks5316HRW</v>
      </c>
      <c r="B374" s="94" t="s">
        <v>3069</v>
      </c>
      <c r="C374" s="94" t="s">
        <v>3084</v>
      </c>
      <c r="D374" s="94" t="s">
        <v>1794</v>
      </c>
      <c r="E374" s="17">
        <v>109</v>
      </c>
    </row>
    <row r="375" spans="1:5" x14ac:dyDescent="0.15">
      <c r="A375" s="94" t="str">
        <f t="shared" si="5"/>
        <v>Becks5316HRW</v>
      </c>
      <c r="B375" s="94" t="s">
        <v>3069</v>
      </c>
      <c r="C375" s="94" t="s">
        <v>3084</v>
      </c>
      <c r="D375" s="94" t="s">
        <v>1794</v>
      </c>
      <c r="E375" s="17">
        <v>109</v>
      </c>
    </row>
    <row r="376" spans="1:5" x14ac:dyDescent="0.15">
      <c r="A376" s="94" t="str">
        <f t="shared" si="5"/>
        <v>Becks5316Hx1RR</v>
      </c>
      <c r="B376" s="94" t="s">
        <v>3069</v>
      </c>
      <c r="C376" s="94" t="s">
        <v>3085</v>
      </c>
      <c r="D376" s="94" t="s">
        <v>1490</v>
      </c>
      <c r="E376" s="17">
        <v>109</v>
      </c>
    </row>
    <row r="377" spans="1:5" x14ac:dyDescent="0.15">
      <c r="A377" s="94" t="str">
        <f t="shared" si="5"/>
        <v>Becks5316HXR</v>
      </c>
      <c r="B377" s="94" t="s">
        <v>3069</v>
      </c>
      <c r="C377" s="94" t="s">
        <v>2695</v>
      </c>
      <c r="D377" s="94" t="s">
        <v>1789</v>
      </c>
      <c r="E377" s="17">
        <v>109</v>
      </c>
    </row>
    <row r="378" spans="1:5" x14ac:dyDescent="0.15">
      <c r="A378" s="94" t="str">
        <f t="shared" si="5"/>
        <v>Becks5316HXT</v>
      </c>
      <c r="B378" s="94" t="s">
        <v>3069</v>
      </c>
      <c r="C378" s="94" t="s">
        <v>3086</v>
      </c>
      <c r="D378" s="94" t="s">
        <v>1788</v>
      </c>
      <c r="E378" s="17">
        <v>109</v>
      </c>
    </row>
    <row r="379" spans="1:5" x14ac:dyDescent="0.15">
      <c r="A379" s="94" t="str">
        <f t="shared" si="5"/>
        <v>Becks5316HXTRR</v>
      </c>
      <c r="B379" s="94" t="s">
        <v>3069</v>
      </c>
      <c r="C379" s="94" t="s">
        <v>3087</v>
      </c>
      <c r="D379" s="94" t="s">
        <v>1789</v>
      </c>
      <c r="E379" s="17">
        <v>109</v>
      </c>
    </row>
    <row r="380" spans="1:5" x14ac:dyDescent="0.15">
      <c r="A380" s="94" t="str">
        <f t="shared" si="5"/>
        <v>Becks5316LL</v>
      </c>
      <c r="B380" s="94" t="s">
        <v>3069</v>
      </c>
      <c r="C380" s="94" t="s">
        <v>3088</v>
      </c>
      <c r="D380" s="94" t="s">
        <v>1787</v>
      </c>
      <c r="E380" s="17">
        <v>109</v>
      </c>
    </row>
    <row r="381" spans="1:5" x14ac:dyDescent="0.15">
      <c r="A381" s="94" t="str">
        <f t="shared" si="5"/>
        <v>Becks5319A3</v>
      </c>
      <c r="B381" s="94" t="s">
        <v>3069</v>
      </c>
      <c r="C381" s="94" t="s">
        <v>493</v>
      </c>
      <c r="D381" s="94" t="s">
        <v>1796</v>
      </c>
      <c r="E381" s="17">
        <v>107</v>
      </c>
    </row>
    <row r="382" spans="1:5" x14ac:dyDescent="0.15">
      <c r="A382" s="94" t="str">
        <f t="shared" si="5"/>
        <v>Becks5333Hx1</v>
      </c>
      <c r="B382" s="94" t="s">
        <v>3069</v>
      </c>
      <c r="C382" s="94" t="s">
        <v>3089</v>
      </c>
      <c r="D382" s="94" t="s">
        <v>1485</v>
      </c>
      <c r="E382" s="17">
        <v>109</v>
      </c>
    </row>
    <row r="383" spans="1:5" x14ac:dyDescent="0.15">
      <c r="A383" s="94" t="str">
        <f t="shared" si="5"/>
        <v>Becks5333HXT</v>
      </c>
      <c r="B383" s="94" t="s">
        <v>3069</v>
      </c>
      <c r="C383" s="94" t="s">
        <v>3090</v>
      </c>
      <c r="D383" s="94" t="s">
        <v>1788</v>
      </c>
      <c r="E383" s="17">
        <v>109</v>
      </c>
    </row>
    <row r="384" spans="1:5" x14ac:dyDescent="0.15">
      <c r="A384" s="94" t="str">
        <f t="shared" si="5"/>
        <v>Becks5333nonGMO</v>
      </c>
      <c r="B384" s="94" t="s">
        <v>3069</v>
      </c>
      <c r="C384" s="94" t="s">
        <v>911</v>
      </c>
      <c r="D384" s="94" t="s">
        <v>2641</v>
      </c>
      <c r="E384" s="17">
        <v>109</v>
      </c>
    </row>
    <row r="385" spans="1:5" x14ac:dyDescent="0.15">
      <c r="A385" s="94" t="str">
        <f t="shared" si="5"/>
        <v>Becks5335HXR</v>
      </c>
      <c r="B385" s="94" t="s">
        <v>3069</v>
      </c>
      <c r="C385" s="94" t="s">
        <v>2696</v>
      </c>
      <c r="D385" s="94" t="s">
        <v>1789</v>
      </c>
      <c r="E385" s="17">
        <v>109</v>
      </c>
    </row>
    <row r="386" spans="1:5" x14ac:dyDescent="0.15">
      <c r="A386" s="94" t="str">
        <f t="shared" ref="A386:A449" si="6">B386&amp;C386</f>
        <v>Becks5335nonGMO</v>
      </c>
      <c r="B386" s="94" t="s">
        <v>3069</v>
      </c>
      <c r="C386" s="94" t="s">
        <v>912</v>
      </c>
      <c r="D386" s="94" t="s">
        <v>2641</v>
      </c>
      <c r="E386" s="17">
        <v>109</v>
      </c>
    </row>
    <row r="387" spans="1:5" x14ac:dyDescent="0.15">
      <c r="A387" s="94" t="str">
        <f t="shared" si="6"/>
        <v>Becks5335RR</v>
      </c>
      <c r="B387" s="94" t="s">
        <v>3069</v>
      </c>
      <c r="C387" s="94" t="s">
        <v>3272</v>
      </c>
      <c r="D387" s="94" t="s">
        <v>1786</v>
      </c>
      <c r="E387" s="17">
        <v>109</v>
      </c>
    </row>
    <row r="388" spans="1:5" x14ac:dyDescent="0.15">
      <c r="A388" s="94" t="str">
        <f t="shared" si="6"/>
        <v>Becks5354HXR</v>
      </c>
      <c r="B388" s="94" t="s">
        <v>3069</v>
      </c>
      <c r="C388" s="94" t="s">
        <v>494</v>
      </c>
      <c r="D388" s="94" t="s">
        <v>1789</v>
      </c>
      <c r="E388" s="17">
        <v>107</v>
      </c>
    </row>
    <row r="389" spans="1:5" x14ac:dyDescent="0.15">
      <c r="A389" s="94" t="str">
        <f t="shared" si="6"/>
        <v>Becks5354NonGMO</v>
      </c>
      <c r="B389" s="94" t="s">
        <v>3069</v>
      </c>
      <c r="C389" s="94" t="s">
        <v>495</v>
      </c>
      <c r="D389" s="94" t="s">
        <v>2641</v>
      </c>
      <c r="E389" s="17">
        <v>107</v>
      </c>
    </row>
    <row r="390" spans="1:5" x14ac:dyDescent="0.15">
      <c r="A390" s="94" t="str">
        <f t="shared" si="6"/>
        <v>Becks5354RR</v>
      </c>
      <c r="B390" s="94" t="s">
        <v>3069</v>
      </c>
      <c r="C390" s="94" t="s">
        <v>496</v>
      </c>
      <c r="D390" s="94" t="s">
        <v>1786</v>
      </c>
      <c r="E390" s="17">
        <v>107</v>
      </c>
    </row>
    <row r="391" spans="1:5" x14ac:dyDescent="0.15">
      <c r="A391" s="94" t="str">
        <f t="shared" si="6"/>
        <v>Becks5366nonGMO</v>
      </c>
      <c r="B391" s="94" t="s">
        <v>3069</v>
      </c>
      <c r="C391" s="94" t="s">
        <v>913</v>
      </c>
      <c r="D391" s="94" t="s">
        <v>2641</v>
      </c>
      <c r="E391" s="17">
        <v>110</v>
      </c>
    </row>
    <row r="392" spans="1:5" x14ac:dyDescent="0.15">
      <c r="A392" s="94" t="str">
        <f t="shared" si="6"/>
        <v>Becks5387RR</v>
      </c>
      <c r="B392" s="94" t="s">
        <v>3069</v>
      </c>
      <c r="C392" s="94" t="s">
        <v>3091</v>
      </c>
      <c r="D392" s="94" t="s">
        <v>1786</v>
      </c>
      <c r="E392" s="17">
        <v>109</v>
      </c>
    </row>
    <row r="393" spans="1:5" x14ac:dyDescent="0.15">
      <c r="A393" s="94" t="str">
        <f t="shared" si="6"/>
        <v>Becks5387RR</v>
      </c>
      <c r="B393" s="94" t="s">
        <v>3069</v>
      </c>
      <c r="C393" s="94" t="s">
        <v>3091</v>
      </c>
      <c r="D393" s="94" t="s">
        <v>1786</v>
      </c>
      <c r="E393" s="17">
        <v>110</v>
      </c>
    </row>
    <row r="394" spans="1:5" x14ac:dyDescent="0.15">
      <c r="A394" s="94" t="str">
        <f t="shared" si="6"/>
        <v>Becks5416CBRWRR</v>
      </c>
      <c r="B394" s="94" t="s">
        <v>3069</v>
      </c>
      <c r="C394" s="94" t="s">
        <v>914</v>
      </c>
      <c r="D394" s="94" t="s">
        <v>1486</v>
      </c>
      <c r="E394" s="17">
        <v>110</v>
      </c>
    </row>
    <row r="395" spans="1:5" x14ac:dyDescent="0.15">
      <c r="A395" s="94" t="str">
        <f t="shared" si="6"/>
        <v>Becks5422CBCL</v>
      </c>
      <c r="B395" s="94" t="s">
        <v>3069</v>
      </c>
      <c r="C395" s="94" t="s">
        <v>3092</v>
      </c>
      <c r="D395" s="94" t="s">
        <v>247</v>
      </c>
      <c r="E395" s="17">
        <v>110</v>
      </c>
    </row>
    <row r="396" spans="1:5" x14ac:dyDescent="0.15">
      <c r="A396" s="94" t="str">
        <f t="shared" si="6"/>
        <v>Becks5435HXR</v>
      </c>
      <c r="B396" s="94" t="s">
        <v>3069</v>
      </c>
      <c r="C396" s="94" t="s">
        <v>497</v>
      </c>
      <c r="D396" s="94" t="s">
        <v>498</v>
      </c>
      <c r="E396" s="17">
        <v>109</v>
      </c>
    </row>
    <row r="397" spans="1:5" x14ac:dyDescent="0.15">
      <c r="A397" s="94" t="str">
        <f t="shared" si="6"/>
        <v>Becks5435NonGMO</v>
      </c>
      <c r="B397" s="94" t="s">
        <v>3069</v>
      </c>
      <c r="C397" s="94" t="s">
        <v>499</v>
      </c>
      <c r="D397" s="94" t="s">
        <v>2641</v>
      </c>
      <c r="E397" s="17">
        <v>109</v>
      </c>
    </row>
    <row r="398" spans="1:5" x14ac:dyDescent="0.15">
      <c r="A398" s="94" t="str">
        <f t="shared" si="6"/>
        <v>Becks5439RWRR</v>
      </c>
      <c r="B398" s="94" t="s">
        <v>3069</v>
      </c>
      <c r="C398" s="94" t="s">
        <v>3093</v>
      </c>
      <c r="D398" s="94" t="s">
        <v>1489</v>
      </c>
      <c r="E398" s="17">
        <v>109</v>
      </c>
    </row>
    <row r="399" spans="1:5" x14ac:dyDescent="0.15">
      <c r="A399" s="94" t="str">
        <f t="shared" si="6"/>
        <v>Becks5442VT3</v>
      </c>
      <c r="B399" s="94" t="s">
        <v>3069</v>
      </c>
      <c r="C399" s="94" t="s">
        <v>500</v>
      </c>
      <c r="D399" s="94" t="s">
        <v>1487</v>
      </c>
      <c r="E399" s="17">
        <v>110</v>
      </c>
    </row>
    <row r="400" spans="1:5" x14ac:dyDescent="0.15">
      <c r="A400" s="94" t="str">
        <f t="shared" si="6"/>
        <v>Becks5444CBRR</v>
      </c>
      <c r="B400" s="94" t="s">
        <v>3069</v>
      </c>
      <c r="C400" s="94" t="s">
        <v>3094</v>
      </c>
      <c r="D400" s="94" t="s">
        <v>1488</v>
      </c>
      <c r="E400" s="17">
        <v>110</v>
      </c>
    </row>
    <row r="401" spans="1:5" x14ac:dyDescent="0.15">
      <c r="A401" s="94" t="str">
        <f t="shared" si="6"/>
        <v>Becks5444nonGMO</v>
      </c>
      <c r="B401" s="94" t="s">
        <v>3069</v>
      </c>
      <c r="C401" s="94" t="s">
        <v>915</v>
      </c>
      <c r="D401" s="94" t="s">
        <v>2641</v>
      </c>
      <c r="E401" s="17">
        <v>110</v>
      </c>
    </row>
    <row r="402" spans="1:5" x14ac:dyDescent="0.15">
      <c r="A402" s="94" t="str">
        <f t="shared" si="6"/>
        <v>Becks5444NonGMO</v>
      </c>
      <c r="B402" s="94" t="s">
        <v>3069</v>
      </c>
      <c r="C402" s="94" t="s">
        <v>916</v>
      </c>
      <c r="D402" s="94" t="s">
        <v>2641</v>
      </c>
      <c r="E402" s="17">
        <v>110</v>
      </c>
    </row>
    <row r="403" spans="1:5" x14ac:dyDescent="0.15">
      <c r="A403" s="94" t="str">
        <f t="shared" si="6"/>
        <v>Becks5444RR</v>
      </c>
      <c r="B403" s="94" t="s">
        <v>3069</v>
      </c>
      <c r="C403" s="94" t="s">
        <v>3095</v>
      </c>
      <c r="D403" s="94" t="s">
        <v>1786</v>
      </c>
      <c r="E403" s="17">
        <v>110</v>
      </c>
    </row>
    <row r="404" spans="1:5" x14ac:dyDescent="0.15">
      <c r="A404" s="94" t="str">
        <f t="shared" si="6"/>
        <v>Becks5444RWRR</v>
      </c>
      <c r="B404" s="94" t="s">
        <v>3069</v>
      </c>
      <c r="C404" s="94" t="s">
        <v>3096</v>
      </c>
      <c r="D404" s="94" t="s">
        <v>1489</v>
      </c>
      <c r="E404" s="17">
        <v>110</v>
      </c>
    </row>
    <row r="405" spans="1:5" x14ac:dyDescent="0.15">
      <c r="A405" s="94" t="str">
        <f t="shared" si="6"/>
        <v>Becks5444VT3</v>
      </c>
      <c r="B405" s="94" t="s">
        <v>3069</v>
      </c>
      <c r="C405" s="94" t="s">
        <v>2448</v>
      </c>
      <c r="D405" s="94" t="s">
        <v>1487</v>
      </c>
      <c r="E405" s="17">
        <v>110</v>
      </c>
    </row>
    <row r="406" spans="1:5" x14ac:dyDescent="0.15">
      <c r="A406" s="94" t="str">
        <f t="shared" si="6"/>
        <v>Becks5454HXR</v>
      </c>
      <c r="B406" s="94" t="s">
        <v>3069</v>
      </c>
      <c r="C406" s="94" t="s">
        <v>501</v>
      </c>
      <c r="D406" s="94" t="s">
        <v>1789</v>
      </c>
      <c r="E406" s="17">
        <v>110</v>
      </c>
    </row>
    <row r="407" spans="1:5" x14ac:dyDescent="0.15">
      <c r="A407" s="94" t="str">
        <f t="shared" si="6"/>
        <v>Becks5454RR</v>
      </c>
      <c r="B407" s="94" t="s">
        <v>3069</v>
      </c>
      <c r="C407" s="94" t="s">
        <v>502</v>
      </c>
      <c r="D407" s="94" t="s">
        <v>1786</v>
      </c>
      <c r="E407" s="17">
        <v>110</v>
      </c>
    </row>
    <row r="408" spans="1:5" x14ac:dyDescent="0.15">
      <c r="A408" s="94" t="str">
        <f t="shared" si="6"/>
        <v>Becks5473A3</v>
      </c>
      <c r="B408" s="94" t="s">
        <v>3069</v>
      </c>
      <c r="C408" s="94" t="s">
        <v>503</v>
      </c>
      <c r="D408" s="94" t="s">
        <v>1796</v>
      </c>
      <c r="E408" s="17">
        <v>110</v>
      </c>
    </row>
    <row r="409" spans="1:5" x14ac:dyDescent="0.15">
      <c r="A409" s="94" t="str">
        <f t="shared" si="6"/>
        <v>Becks5538HXT</v>
      </c>
      <c r="B409" s="94" t="s">
        <v>3069</v>
      </c>
      <c r="C409" s="94" t="s">
        <v>3097</v>
      </c>
      <c r="D409" s="94" t="s">
        <v>1788</v>
      </c>
      <c r="E409" s="17">
        <v>110</v>
      </c>
    </row>
    <row r="410" spans="1:5" x14ac:dyDescent="0.15">
      <c r="A410" s="94" t="str">
        <f t="shared" si="6"/>
        <v>Becks5538nonGMO</v>
      </c>
      <c r="B410" s="94" t="s">
        <v>3069</v>
      </c>
      <c r="C410" s="94" t="s">
        <v>917</v>
      </c>
      <c r="D410" s="94" t="s">
        <v>2641</v>
      </c>
      <c r="E410" s="17">
        <v>110</v>
      </c>
    </row>
    <row r="411" spans="1:5" x14ac:dyDescent="0.15">
      <c r="A411" s="94" t="str">
        <f t="shared" si="6"/>
        <v>Becks5555CBRWRR</v>
      </c>
      <c r="B411" s="94" t="s">
        <v>3069</v>
      </c>
      <c r="C411" s="94" t="s">
        <v>3098</v>
      </c>
      <c r="D411" s="94" t="s">
        <v>1486</v>
      </c>
      <c r="E411" s="17">
        <v>110</v>
      </c>
    </row>
    <row r="412" spans="1:5" x14ac:dyDescent="0.15">
      <c r="A412" s="94" t="str">
        <f t="shared" si="6"/>
        <v>Becks5555RR</v>
      </c>
      <c r="B412" s="94" t="s">
        <v>3069</v>
      </c>
      <c r="C412" s="94" t="s">
        <v>134</v>
      </c>
      <c r="D412" s="94" t="s">
        <v>1786</v>
      </c>
      <c r="E412" s="17">
        <v>110</v>
      </c>
    </row>
    <row r="413" spans="1:5" x14ac:dyDescent="0.15">
      <c r="A413" s="94" t="str">
        <f t="shared" si="6"/>
        <v>Becks5555VT3</v>
      </c>
      <c r="B413" s="94" t="s">
        <v>3069</v>
      </c>
      <c r="C413" s="94" t="s">
        <v>3099</v>
      </c>
      <c r="D413" s="94" t="s">
        <v>1487</v>
      </c>
      <c r="E413" s="17">
        <v>110</v>
      </c>
    </row>
    <row r="414" spans="1:5" x14ac:dyDescent="0.15">
      <c r="A414" s="94" t="str">
        <f t="shared" si="6"/>
        <v>Becks5597CB</v>
      </c>
      <c r="B414" s="94" t="s">
        <v>3069</v>
      </c>
      <c r="C414" s="94" t="s">
        <v>3100</v>
      </c>
      <c r="D414" s="94" t="s">
        <v>1492</v>
      </c>
      <c r="E414" s="17">
        <v>110</v>
      </c>
    </row>
    <row r="415" spans="1:5" x14ac:dyDescent="0.15">
      <c r="A415" s="94" t="str">
        <f t="shared" si="6"/>
        <v>Becks5597LL</v>
      </c>
      <c r="B415" s="94" t="s">
        <v>3069</v>
      </c>
      <c r="C415" s="94" t="s">
        <v>3101</v>
      </c>
      <c r="D415" s="94" t="s">
        <v>1787</v>
      </c>
      <c r="E415" s="17">
        <v>110</v>
      </c>
    </row>
    <row r="416" spans="1:5" x14ac:dyDescent="0.15">
      <c r="A416" s="94" t="str">
        <f t="shared" si="6"/>
        <v>Becks5608nonGMO</v>
      </c>
      <c r="B416" s="94" t="s">
        <v>3069</v>
      </c>
      <c r="C416" s="94" t="s">
        <v>918</v>
      </c>
      <c r="D416" s="94" t="s">
        <v>2641</v>
      </c>
      <c r="E416" s="17">
        <v>111</v>
      </c>
    </row>
    <row r="417" spans="1:5" x14ac:dyDescent="0.15">
      <c r="A417" s="94" t="str">
        <f t="shared" si="6"/>
        <v>Becks5608RR</v>
      </c>
      <c r="B417" s="94" t="s">
        <v>3069</v>
      </c>
      <c r="C417" s="94" t="s">
        <v>2697</v>
      </c>
      <c r="D417" s="94" t="s">
        <v>1786</v>
      </c>
      <c r="E417" s="17">
        <v>111</v>
      </c>
    </row>
    <row r="418" spans="1:5" x14ac:dyDescent="0.15">
      <c r="A418" s="94" t="str">
        <f t="shared" si="6"/>
        <v>Becks5608VT3</v>
      </c>
      <c r="B418" s="94" t="s">
        <v>3069</v>
      </c>
      <c r="C418" s="94" t="s">
        <v>2698</v>
      </c>
      <c r="D418" s="94" t="s">
        <v>1487</v>
      </c>
      <c r="E418" s="17">
        <v>111</v>
      </c>
    </row>
    <row r="419" spans="1:5" x14ac:dyDescent="0.15">
      <c r="A419" s="94" t="str">
        <f t="shared" si="6"/>
        <v>Becks5616CBRWRR</v>
      </c>
      <c r="B419" s="94" t="s">
        <v>3069</v>
      </c>
      <c r="C419" s="94" t="s">
        <v>2699</v>
      </c>
      <c r="D419" s="94" t="s">
        <v>1486</v>
      </c>
      <c r="E419" s="17">
        <v>111</v>
      </c>
    </row>
    <row r="420" spans="1:5" x14ac:dyDescent="0.15">
      <c r="A420" s="94" t="str">
        <f t="shared" si="6"/>
        <v>Becks5616CL</v>
      </c>
      <c r="B420" s="94" t="s">
        <v>3069</v>
      </c>
      <c r="C420" s="94" t="s">
        <v>3102</v>
      </c>
      <c r="D420" s="94" t="s">
        <v>1383</v>
      </c>
      <c r="E420" s="17">
        <v>111</v>
      </c>
    </row>
    <row r="421" spans="1:5" x14ac:dyDescent="0.15">
      <c r="A421" s="94" t="str">
        <f t="shared" si="6"/>
        <v>Becks5616HXR</v>
      </c>
      <c r="B421" s="94" t="s">
        <v>3069</v>
      </c>
      <c r="C421" s="94" t="s">
        <v>919</v>
      </c>
      <c r="D421" s="94" t="s">
        <v>1789</v>
      </c>
      <c r="E421" s="17">
        <v>109</v>
      </c>
    </row>
    <row r="422" spans="1:5" x14ac:dyDescent="0.15">
      <c r="A422" s="94" t="str">
        <f t="shared" si="6"/>
        <v>Becks5616nonGMO</v>
      </c>
      <c r="B422" s="94" t="s">
        <v>3069</v>
      </c>
      <c r="C422" s="94" t="s">
        <v>920</v>
      </c>
      <c r="D422" s="94" t="s">
        <v>2641</v>
      </c>
      <c r="E422" s="17">
        <v>111</v>
      </c>
    </row>
    <row r="423" spans="1:5" x14ac:dyDescent="0.15">
      <c r="A423" s="94" t="str">
        <f t="shared" si="6"/>
        <v>Becks5616RR</v>
      </c>
      <c r="B423" s="94" t="s">
        <v>3069</v>
      </c>
      <c r="C423" s="94" t="s">
        <v>3103</v>
      </c>
      <c r="D423" s="94" t="s">
        <v>1786</v>
      </c>
      <c r="E423" s="17">
        <v>111</v>
      </c>
    </row>
    <row r="424" spans="1:5" x14ac:dyDescent="0.15">
      <c r="A424" s="94" t="str">
        <f t="shared" si="6"/>
        <v>Becks5616VT3</v>
      </c>
      <c r="B424" s="94" t="s">
        <v>3069</v>
      </c>
      <c r="C424" s="94" t="s">
        <v>3104</v>
      </c>
      <c r="D424" s="94" t="s">
        <v>1487</v>
      </c>
      <c r="E424" s="17">
        <v>111</v>
      </c>
    </row>
    <row r="425" spans="1:5" x14ac:dyDescent="0.15">
      <c r="A425" s="94" t="str">
        <f t="shared" si="6"/>
        <v>Becks5616VT3 Twin</v>
      </c>
      <c r="B425" s="94" t="s">
        <v>3069</v>
      </c>
      <c r="C425" s="94" t="s">
        <v>921</v>
      </c>
      <c r="D425" s="94" t="s">
        <v>1487</v>
      </c>
      <c r="E425" s="17">
        <v>111</v>
      </c>
    </row>
    <row r="426" spans="1:5" x14ac:dyDescent="0.15">
      <c r="A426" s="94" t="str">
        <f t="shared" si="6"/>
        <v>Becks5668NonGMO</v>
      </c>
      <c r="B426" s="94" t="s">
        <v>3069</v>
      </c>
      <c r="C426" s="94" t="s">
        <v>504</v>
      </c>
      <c r="D426" s="94" t="s">
        <v>2641</v>
      </c>
      <c r="E426" s="17">
        <v>111</v>
      </c>
    </row>
    <row r="427" spans="1:5" x14ac:dyDescent="0.15">
      <c r="A427" s="94" t="str">
        <f t="shared" si="6"/>
        <v>Becks5676HXR</v>
      </c>
      <c r="B427" s="94" t="s">
        <v>3069</v>
      </c>
      <c r="C427" s="94" t="s">
        <v>505</v>
      </c>
      <c r="D427" s="94" t="s">
        <v>1789</v>
      </c>
      <c r="E427" s="17">
        <v>112</v>
      </c>
    </row>
    <row r="428" spans="1:5" x14ac:dyDescent="0.15">
      <c r="A428" s="94" t="str">
        <f t="shared" si="6"/>
        <v>Becks5676nonGMO</v>
      </c>
      <c r="B428" s="94" t="s">
        <v>3069</v>
      </c>
      <c r="C428" s="94" t="s">
        <v>922</v>
      </c>
      <c r="D428" s="94" t="s">
        <v>2641</v>
      </c>
      <c r="E428" s="17">
        <v>111</v>
      </c>
    </row>
    <row r="429" spans="1:5" x14ac:dyDescent="0.15">
      <c r="A429" s="94" t="str">
        <f t="shared" si="6"/>
        <v>Becks5676RR</v>
      </c>
      <c r="B429" s="94" t="s">
        <v>3069</v>
      </c>
      <c r="C429" s="94" t="s">
        <v>2700</v>
      </c>
      <c r="D429" s="94" t="s">
        <v>1786</v>
      </c>
      <c r="E429" s="17">
        <v>111</v>
      </c>
    </row>
    <row r="430" spans="1:5" x14ac:dyDescent="0.15">
      <c r="A430" s="94" t="str">
        <f t="shared" si="6"/>
        <v>Becks5684CL</v>
      </c>
      <c r="B430" s="94" t="s">
        <v>3069</v>
      </c>
      <c r="C430" s="94" t="s">
        <v>3105</v>
      </c>
      <c r="D430" s="94" t="s">
        <v>1383</v>
      </c>
      <c r="E430" s="17">
        <v>110</v>
      </c>
    </row>
    <row r="431" spans="1:5" x14ac:dyDescent="0.15">
      <c r="A431" s="94" t="str">
        <f t="shared" si="6"/>
        <v>Becks5684nonGMO</v>
      </c>
      <c r="B431" s="94" t="s">
        <v>3069</v>
      </c>
      <c r="C431" s="94" t="s">
        <v>923</v>
      </c>
      <c r="D431" s="94" t="s">
        <v>2641</v>
      </c>
      <c r="E431" s="17">
        <v>110</v>
      </c>
    </row>
    <row r="432" spans="1:5" x14ac:dyDescent="0.15">
      <c r="A432" s="94" t="str">
        <f t="shared" si="6"/>
        <v>Becks5684RR</v>
      </c>
      <c r="B432" s="94" t="s">
        <v>3069</v>
      </c>
      <c r="C432" s="94" t="s">
        <v>1637</v>
      </c>
      <c r="D432" s="94" t="s">
        <v>1786</v>
      </c>
      <c r="E432" s="17">
        <v>110</v>
      </c>
    </row>
    <row r="433" spans="1:5" x14ac:dyDescent="0.15">
      <c r="A433" s="94" t="str">
        <f t="shared" si="6"/>
        <v>Becks5684VT3</v>
      </c>
      <c r="B433" s="94" t="s">
        <v>3069</v>
      </c>
      <c r="C433" s="94" t="s">
        <v>1638</v>
      </c>
      <c r="D433" s="94" t="s">
        <v>1487</v>
      </c>
      <c r="E433" s="17">
        <v>110</v>
      </c>
    </row>
    <row r="434" spans="1:5" x14ac:dyDescent="0.15">
      <c r="A434" s="94" t="str">
        <f t="shared" si="6"/>
        <v>Becks5716A3</v>
      </c>
      <c r="B434" s="94" t="s">
        <v>3069</v>
      </c>
      <c r="C434" s="94" t="s">
        <v>2701</v>
      </c>
      <c r="D434" s="94" t="s">
        <v>1796</v>
      </c>
      <c r="E434" s="17">
        <v>111</v>
      </c>
    </row>
    <row r="435" spans="1:5" x14ac:dyDescent="0.15">
      <c r="A435" s="94" t="str">
        <f t="shared" si="6"/>
        <v>Becks5716LL</v>
      </c>
      <c r="B435" s="94" t="s">
        <v>3069</v>
      </c>
      <c r="C435" s="94" t="s">
        <v>506</v>
      </c>
      <c r="D435" s="94" t="s">
        <v>1787</v>
      </c>
      <c r="E435" s="17">
        <v>111</v>
      </c>
    </row>
    <row r="436" spans="1:5" x14ac:dyDescent="0.15">
      <c r="A436" s="94" t="str">
        <f t="shared" si="6"/>
        <v>Becks5722HXR</v>
      </c>
      <c r="B436" s="94" t="s">
        <v>3069</v>
      </c>
      <c r="C436" s="94" t="s">
        <v>2702</v>
      </c>
      <c r="D436" s="94" t="s">
        <v>1789</v>
      </c>
      <c r="E436" s="17">
        <v>112</v>
      </c>
    </row>
    <row r="437" spans="1:5" x14ac:dyDescent="0.15">
      <c r="A437" s="94" t="str">
        <f t="shared" si="6"/>
        <v>Becks5722HXT</v>
      </c>
      <c r="B437" s="94" t="s">
        <v>3069</v>
      </c>
      <c r="C437" s="94" t="s">
        <v>1639</v>
      </c>
      <c r="D437" s="94" t="s">
        <v>1788</v>
      </c>
      <c r="E437" s="17">
        <v>112</v>
      </c>
    </row>
    <row r="438" spans="1:5" x14ac:dyDescent="0.15">
      <c r="A438" s="94" t="str">
        <f t="shared" si="6"/>
        <v>Becks5722HXTRR</v>
      </c>
      <c r="B438" s="94" t="s">
        <v>3069</v>
      </c>
      <c r="C438" s="94" t="s">
        <v>1640</v>
      </c>
      <c r="D438" s="94" t="s">
        <v>1789</v>
      </c>
      <c r="E438" s="17">
        <v>112</v>
      </c>
    </row>
    <row r="439" spans="1:5" x14ac:dyDescent="0.15">
      <c r="A439" s="94" t="str">
        <f t="shared" si="6"/>
        <v>Becks5779VT3</v>
      </c>
      <c r="B439" s="94" t="s">
        <v>3069</v>
      </c>
      <c r="C439" s="94" t="s">
        <v>2703</v>
      </c>
      <c r="D439" s="94" t="s">
        <v>1487</v>
      </c>
      <c r="E439" s="17">
        <v>111</v>
      </c>
    </row>
    <row r="440" spans="1:5" x14ac:dyDescent="0.15">
      <c r="A440" s="94" t="str">
        <f t="shared" si="6"/>
        <v>Becks5784RR</v>
      </c>
      <c r="B440" s="94" t="s">
        <v>3069</v>
      </c>
      <c r="C440" s="94" t="s">
        <v>2704</v>
      </c>
      <c r="D440" s="94" t="s">
        <v>1786</v>
      </c>
      <c r="E440" s="17">
        <v>111</v>
      </c>
    </row>
    <row r="441" spans="1:5" x14ac:dyDescent="0.15">
      <c r="A441" s="94" t="str">
        <f t="shared" si="6"/>
        <v>Becks5816CBRR</v>
      </c>
      <c r="B441" s="94" t="s">
        <v>3069</v>
      </c>
      <c r="C441" s="94" t="s">
        <v>1641</v>
      </c>
      <c r="D441" s="94" t="s">
        <v>1488</v>
      </c>
      <c r="E441" s="17">
        <v>112</v>
      </c>
    </row>
    <row r="442" spans="1:5" x14ac:dyDescent="0.15">
      <c r="A442" s="94" t="str">
        <f t="shared" si="6"/>
        <v>Becks5899CBRR</v>
      </c>
      <c r="B442" s="94" t="s">
        <v>3069</v>
      </c>
      <c r="C442" s="94" t="s">
        <v>1642</v>
      </c>
      <c r="D442" s="94" t="s">
        <v>1488</v>
      </c>
      <c r="E442" s="17">
        <v>111</v>
      </c>
    </row>
    <row r="443" spans="1:5" x14ac:dyDescent="0.15">
      <c r="A443" s="94" t="str">
        <f t="shared" si="6"/>
        <v>Becks5959CB</v>
      </c>
      <c r="B443" s="94" t="s">
        <v>3069</v>
      </c>
      <c r="C443" s="94" t="s">
        <v>1643</v>
      </c>
      <c r="D443" s="94" t="s">
        <v>1492</v>
      </c>
      <c r="E443" s="17">
        <v>110</v>
      </c>
    </row>
    <row r="444" spans="1:5" x14ac:dyDescent="0.15">
      <c r="A444" s="94" t="str">
        <f t="shared" si="6"/>
        <v>Becks6097CB</v>
      </c>
      <c r="B444" s="94" t="s">
        <v>3069</v>
      </c>
      <c r="C444" s="94" t="s">
        <v>1570</v>
      </c>
      <c r="D444" s="94" t="s">
        <v>1492</v>
      </c>
      <c r="E444" s="17">
        <v>111</v>
      </c>
    </row>
    <row r="445" spans="1:5" x14ac:dyDescent="0.15">
      <c r="A445" s="94" t="str">
        <f t="shared" si="6"/>
        <v>Becks6197CB</v>
      </c>
      <c r="B445" s="94" t="s">
        <v>3069</v>
      </c>
      <c r="C445" s="94" t="s">
        <v>1571</v>
      </c>
      <c r="D445" s="94" t="s">
        <v>1492</v>
      </c>
      <c r="E445" s="17">
        <v>112</v>
      </c>
    </row>
    <row r="446" spans="1:5" x14ac:dyDescent="0.15">
      <c r="A446" s="94" t="str">
        <f t="shared" si="6"/>
        <v>Becks6197nonGMO</v>
      </c>
      <c r="B446" s="94" t="s">
        <v>3069</v>
      </c>
      <c r="C446" s="94" t="s">
        <v>924</v>
      </c>
      <c r="D446" s="94" t="s">
        <v>2641</v>
      </c>
      <c r="E446" s="17">
        <v>112</v>
      </c>
    </row>
    <row r="447" spans="1:5" x14ac:dyDescent="0.15">
      <c r="A447" s="94" t="str">
        <f t="shared" si="6"/>
        <v>Becks6197VT</v>
      </c>
      <c r="B447" s="94" t="s">
        <v>3069</v>
      </c>
      <c r="C447" s="94" t="s">
        <v>1572</v>
      </c>
      <c r="D447" s="94" t="s">
        <v>1785</v>
      </c>
      <c r="E447" s="17">
        <v>112</v>
      </c>
    </row>
    <row r="448" spans="1:5" x14ac:dyDescent="0.15">
      <c r="A448" s="94" t="str">
        <f t="shared" si="6"/>
        <v>Becks6197VT</v>
      </c>
      <c r="B448" s="94" t="s">
        <v>3069</v>
      </c>
      <c r="C448" s="94" t="s">
        <v>1572</v>
      </c>
      <c r="D448" s="94" t="s">
        <v>1785</v>
      </c>
      <c r="E448" s="17">
        <v>112</v>
      </c>
    </row>
    <row r="449" spans="1:5" x14ac:dyDescent="0.15">
      <c r="A449" s="94" t="str">
        <f t="shared" si="6"/>
        <v>Becks6197VT</v>
      </c>
      <c r="B449" s="94" t="s">
        <v>3069</v>
      </c>
      <c r="C449" s="94" t="s">
        <v>1572</v>
      </c>
      <c r="D449" s="94" t="s">
        <v>1785</v>
      </c>
      <c r="E449" s="17">
        <v>112</v>
      </c>
    </row>
    <row r="450" spans="1:5" x14ac:dyDescent="0.15">
      <c r="A450" s="94" t="str">
        <f t="shared" ref="A450:A513" si="7">B450&amp;C450</f>
        <v>Becks6288A3</v>
      </c>
      <c r="B450" s="94" t="s">
        <v>3069</v>
      </c>
      <c r="C450" s="94" t="s">
        <v>507</v>
      </c>
      <c r="D450" s="94" t="s">
        <v>1796</v>
      </c>
      <c r="E450" s="17">
        <v>112</v>
      </c>
    </row>
    <row r="451" spans="1:5" x14ac:dyDescent="0.15">
      <c r="A451" s="94" t="str">
        <f t="shared" si="7"/>
        <v>Becks6288Bt1</v>
      </c>
      <c r="B451" s="94" t="s">
        <v>3069</v>
      </c>
      <c r="C451" s="94" t="s">
        <v>508</v>
      </c>
      <c r="D451" s="94" t="s">
        <v>1491</v>
      </c>
      <c r="E451" s="17">
        <v>112</v>
      </c>
    </row>
    <row r="452" spans="1:5" x14ac:dyDescent="0.15">
      <c r="A452" s="94" t="str">
        <f t="shared" si="7"/>
        <v>Becks6288CL</v>
      </c>
      <c r="B452" s="94" t="s">
        <v>3069</v>
      </c>
      <c r="C452" s="94" t="s">
        <v>509</v>
      </c>
      <c r="D452" s="94" t="s">
        <v>1383</v>
      </c>
      <c r="E452" s="17">
        <v>112</v>
      </c>
    </row>
    <row r="453" spans="1:5" x14ac:dyDescent="0.15">
      <c r="A453" s="94" t="str">
        <f t="shared" si="7"/>
        <v>Becks6363HXR</v>
      </c>
      <c r="B453" s="94" t="s">
        <v>3069</v>
      </c>
      <c r="C453" s="94" t="s">
        <v>510</v>
      </c>
      <c r="D453" s="94" t="s">
        <v>1789</v>
      </c>
      <c r="E453" s="17">
        <v>112</v>
      </c>
    </row>
    <row r="454" spans="1:5" x14ac:dyDescent="0.15">
      <c r="A454" s="94" t="str">
        <f t="shared" si="7"/>
        <v>Becks6528NonGMO</v>
      </c>
      <c r="B454" s="94" t="s">
        <v>3069</v>
      </c>
      <c r="C454" s="94" t="s">
        <v>511</v>
      </c>
      <c r="D454" s="94" t="s">
        <v>2641</v>
      </c>
      <c r="E454" s="17">
        <v>113</v>
      </c>
    </row>
    <row r="455" spans="1:5" x14ac:dyDescent="0.15">
      <c r="A455" s="94" t="str">
        <f t="shared" si="7"/>
        <v>Becks6722CBRWRR</v>
      </c>
      <c r="B455" s="94" t="s">
        <v>3069</v>
      </c>
      <c r="C455" s="94" t="s">
        <v>2028</v>
      </c>
      <c r="D455" s="94" t="s">
        <v>1486</v>
      </c>
      <c r="E455" s="17">
        <v>114</v>
      </c>
    </row>
    <row r="456" spans="1:5" x14ac:dyDescent="0.15">
      <c r="A456" s="94" t="str">
        <f t="shared" si="7"/>
        <v>Becks6722CBRWRR</v>
      </c>
      <c r="B456" s="94" t="s">
        <v>3069</v>
      </c>
      <c r="C456" s="94" t="s">
        <v>2028</v>
      </c>
      <c r="D456" s="94" t="s">
        <v>1486</v>
      </c>
      <c r="E456" s="17">
        <v>114</v>
      </c>
    </row>
    <row r="457" spans="1:5" x14ac:dyDescent="0.15">
      <c r="A457" s="94" t="str">
        <f t="shared" si="7"/>
        <v>Becks6722CBRWRR</v>
      </c>
      <c r="B457" s="94" t="s">
        <v>3069</v>
      </c>
      <c r="C457" s="94" t="s">
        <v>2028</v>
      </c>
      <c r="D457" s="94" t="s">
        <v>1486</v>
      </c>
      <c r="E457" s="17">
        <v>114</v>
      </c>
    </row>
    <row r="458" spans="1:5" x14ac:dyDescent="0.15">
      <c r="A458" s="94" t="str">
        <f t="shared" si="7"/>
        <v>Becks6722VT3</v>
      </c>
      <c r="B458" s="94" t="s">
        <v>3069</v>
      </c>
      <c r="C458" s="94" t="s">
        <v>1573</v>
      </c>
      <c r="D458" s="94" t="s">
        <v>1487</v>
      </c>
      <c r="E458" s="17">
        <v>114</v>
      </c>
    </row>
    <row r="459" spans="1:5" x14ac:dyDescent="0.15">
      <c r="A459" s="94" t="str">
        <f t="shared" si="7"/>
        <v>Becks6733Hx1</v>
      </c>
      <c r="B459" s="94" t="s">
        <v>3069</v>
      </c>
      <c r="C459" s="94" t="s">
        <v>1574</v>
      </c>
      <c r="D459" s="94" t="s">
        <v>1485</v>
      </c>
      <c r="E459" s="17">
        <v>113</v>
      </c>
    </row>
    <row r="460" spans="1:5" x14ac:dyDescent="0.15">
      <c r="A460" s="94" t="str">
        <f t="shared" si="7"/>
        <v>Becks6733HXR</v>
      </c>
      <c r="B460" s="94" t="s">
        <v>3069</v>
      </c>
      <c r="C460" s="94" t="s">
        <v>2029</v>
      </c>
      <c r="D460" s="94" t="s">
        <v>1789</v>
      </c>
      <c r="E460" s="17">
        <v>113</v>
      </c>
    </row>
    <row r="461" spans="1:5" x14ac:dyDescent="0.15">
      <c r="A461" s="94" t="str">
        <f t="shared" si="7"/>
        <v>Becks6733HXR</v>
      </c>
      <c r="B461" s="94" t="s">
        <v>3069</v>
      </c>
      <c r="C461" s="94" t="s">
        <v>2029</v>
      </c>
      <c r="D461" s="94" t="s">
        <v>1789</v>
      </c>
      <c r="E461" s="17">
        <v>113</v>
      </c>
    </row>
    <row r="462" spans="1:5" x14ac:dyDescent="0.15">
      <c r="A462" s="94" t="str">
        <f t="shared" si="7"/>
        <v>Becks6733nonGMO</v>
      </c>
      <c r="B462" s="94" t="s">
        <v>3069</v>
      </c>
      <c r="C462" s="94" t="s">
        <v>925</v>
      </c>
      <c r="D462" s="94" t="s">
        <v>2641</v>
      </c>
      <c r="E462" s="17">
        <v>113</v>
      </c>
    </row>
    <row r="463" spans="1:5" x14ac:dyDescent="0.15">
      <c r="A463" s="94" t="str">
        <f t="shared" si="7"/>
        <v>Becks6733RR</v>
      </c>
      <c r="B463" s="94" t="s">
        <v>3069</v>
      </c>
      <c r="C463" s="94" t="s">
        <v>2030</v>
      </c>
      <c r="D463" s="94" t="s">
        <v>1786</v>
      </c>
      <c r="E463" s="17">
        <v>113</v>
      </c>
    </row>
    <row r="464" spans="1:5" x14ac:dyDescent="0.15">
      <c r="A464" s="94" t="str">
        <f t="shared" si="7"/>
        <v>Becks7538Bt1</v>
      </c>
      <c r="B464" s="94" t="s">
        <v>3069</v>
      </c>
      <c r="C464" s="94" t="s">
        <v>1575</v>
      </c>
      <c r="D464" s="94" t="s">
        <v>1491</v>
      </c>
      <c r="E464" s="17">
        <v>115</v>
      </c>
    </row>
    <row r="465" spans="1:5" x14ac:dyDescent="0.15">
      <c r="A465" s="94" t="str">
        <f t="shared" si="7"/>
        <v>Becks7916CBRR</v>
      </c>
      <c r="B465" s="94" t="s">
        <v>3069</v>
      </c>
      <c r="C465" s="94" t="s">
        <v>1576</v>
      </c>
      <c r="D465" s="94" t="s">
        <v>1488</v>
      </c>
      <c r="E465" s="17">
        <v>116</v>
      </c>
    </row>
    <row r="466" spans="1:5" x14ac:dyDescent="0.15">
      <c r="A466" s="94" t="str">
        <f t="shared" si="7"/>
        <v>Becks7916Hx1</v>
      </c>
      <c r="B466" s="94" t="s">
        <v>3069</v>
      </c>
      <c r="C466" s="94" t="s">
        <v>1577</v>
      </c>
      <c r="D466" s="94" t="s">
        <v>1485</v>
      </c>
      <c r="E466" s="17">
        <v>116</v>
      </c>
    </row>
    <row r="467" spans="1:5" x14ac:dyDescent="0.15">
      <c r="A467" s="94" t="str">
        <f t="shared" si="7"/>
        <v>Becks7916Hx1CL</v>
      </c>
      <c r="B467" s="94" t="s">
        <v>3069</v>
      </c>
      <c r="C467" s="94" t="s">
        <v>1578</v>
      </c>
      <c r="D467" s="94" t="s">
        <v>1862</v>
      </c>
      <c r="E467" s="17">
        <v>116</v>
      </c>
    </row>
    <row r="468" spans="1:5" x14ac:dyDescent="0.15">
      <c r="A468" s="94" t="str">
        <f t="shared" si="7"/>
        <v>Becks7916RR</v>
      </c>
      <c r="B468" s="94" t="s">
        <v>3069</v>
      </c>
      <c r="C468" s="94" t="s">
        <v>1579</v>
      </c>
      <c r="D468" s="94" t="s">
        <v>1786</v>
      </c>
      <c r="E468" s="17">
        <v>116</v>
      </c>
    </row>
    <row r="469" spans="1:5" x14ac:dyDescent="0.15">
      <c r="A469" s="94" t="str">
        <f t="shared" si="7"/>
        <v>Becks7916VT3</v>
      </c>
      <c r="B469" s="94" t="s">
        <v>3069</v>
      </c>
      <c r="C469" s="94" t="s">
        <v>1580</v>
      </c>
      <c r="D469" s="94" t="s">
        <v>1487</v>
      </c>
      <c r="E469" s="17">
        <v>116</v>
      </c>
    </row>
    <row r="470" spans="1:5" x14ac:dyDescent="0.15">
      <c r="A470" s="94" t="str">
        <f t="shared" si="7"/>
        <v>Becks7997CL</v>
      </c>
      <c r="B470" s="94" t="s">
        <v>3069</v>
      </c>
      <c r="C470" s="94" t="s">
        <v>1581</v>
      </c>
      <c r="D470" s="94" t="s">
        <v>1383</v>
      </c>
      <c r="E470" s="17">
        <v>116</v>
      </c>
    </row>
    <row r="471" spans="1:5" x14ac:dyDescent="0.15">
      <c r="A471" s="94" t="str">
        <f t="shared" si="7"/>
        <v>Becks7997RR</v>
      </c>
      <c r="B471" s="94" t="s">
        <v>3069</v>
      </c>
      <c r="C471" s="94" t="s">
        <v>1582</v>
      </c>
      <c r="D471" s="94" t="s">
        <v>1786</v>
      </c>
      <c r="E471" s="17">
        <v>116</v>
      </c>
    </row>
    <row r="472" spans="1:5" x14ac:dyDescent="0.15">
      <c r="A472" s="94" t="str">
        <f t="shared" si="7"/>
        <v>Belle1127R</v>
      </c>
      <c r="B472" s="94" t="s">
        <v>926</v>
      </c>
      <c r="C472" s="94" t="s">
        <v>927</v>
      </c>
      <c r="D472" s="94" t="s">
        <v>1786</v>
      </c>
      <c r="E472" s="17">
        <v>111</v>
      </c>
    </row>
    <row r="473" spans="1:5" x14ac:dyDescent="0.15">
      <c r="A473" s="94" t="str">
        <f t="shared" si="7"/>
        <v>Belle1147RY</v>
      </c>
      <c r="B473" s="94" t="s">
        <v>926</v>
      </c>
      <c r="C473" s="94" t="s">
        <v>928</v>
      </c>
      <c r="D473" s="94" t="s">
        <v>1488</v>
      </c>
      <c r="E473" s="17">
        <v>111</v>
      </c>
    </row>
    <row r="474" spans="1:5" x14ac:dyDescent="0.15">
      <c r="A474" s="94" t="str">
        <f t="shared" si="7"/>
        <v>Belle1147VT3</v>
      </c>
      <c r="B474" s="94" t="s">
        <v>926</v>
      </c>
      <c r="C474" s="94" t="s">
        <v>1163</v>
      </c>
      <c r="D474" s="94" t="s">
        <v>1487</v>
      </c>
      <c r="E474" s="17">
        <v>111</v>
      </c>
    </row>
    <row r="475" spans="1:5" x14ac:dyDescent="0.15">
      <c r="A475" s="94" t="str">
        <f t="shared" si="7"/>
        <v>Belle1533Y</v>
      </c>
      <c r="B475" s="94" t="s">
        <v>926</v>
      </c>
      <c r="C475" s="94" t="s">
        <v>1164</v>
      </c>
      <c r="D475" s="94" t="s">
        <v>1786</v>
      </c>
      <c r="E475" s="17">
        <v>115</v>
      </c>
    </row>
    <row r="476" spans="1:5" x14ac:dyDescent="0.15">
      <c r="A476" s="94" t="str">
        <f t="shared" si="7"/>
        <v>Belle1545RY</v>
      </c>
      <c r="B476" s="94" t="s">
        <v>926</v>
      </c>
      <c r="C476" s="94" t="s">
        <v>1165</v>
      </c>
      <c r="D476" s="94" t="s">
        <v>1488</v>
      </c>
      <c r="E476" s="17">
        <v>115</v>
      </c>
    </row>
    <row r="477" spans="1:5" x14ac:dyDescent="0.15">
      <c r="A477" s="94" t="str">
        <f t="shared" si="7"/>
        <v>Belle1545VT3</v>
      </c>
      <c r="B477" s="94" t="s">
        <v>926</v>
      </c>
      <c r="C477" s="94" t="s">
        <v>1166</v>
      </c>
      <c r="D477" s="94" t="s">
        <v>1487</v>
      </c>
      <c r="E477" s="17">
        <v>115</v>
      </c>
    </row>
    <row r="478" spans="1:5" x14ac:dyDescent="0.15">
      <c r="A478" s="94" t="str">
        <f t="shared" si="7"/>
        <v>Belle1727R</v>
      </c>
      <c r="B478" s="94" t="s">
        <v>926</v>
      </c>
      <c r="C478" s="94" t="s">
        <v>1167</v>
      </c>
      <c r="D478" s="94" t="s">
        <v>1786</v>
      </c>
      <c r="E478" s="17">
        <v>117</v>
      </c>
    </row>
    <row r="479" spans="1:5" x14ac:dyDescent="0.15">
      <c r="A479" s="94" t="str">
        <f t="shared" si="7"/>
        <v>Belle1844RY</v>
      </c>
      <c r="B479" s="94" t="s">
        <v>926</v>
      </c>
      <c r="C479" s="94" t="s">
        <v>1168</v>
      </c>
      <c r="D479" s="94" t="s">
        <v>1488</v>
      </c>
      <c r="E479" s="17">
        <v>118</v>
      </c>
    </row>
    <row r="480" spans="1:5" x14ac:dyDescent="0.15">
      <c r="A480" s="94" t="str">
        <f t="shared" si="7"/>
        <v>Belle1844VT3</v>
      </c>
      <c r="B480" s="94" t="s">
        <v>926</v>
      </c>
      <c r="C480" s="94" t="s">
        <v>1169</v>
      </c>
      <c r="D480" s="94" t="s">
        <v>1487</v>
      </c>
      <c r="E480" s="17">
        <v>118</v>
      </c>
    </row>
    <row r="481" spans="1:5" x14ac:dyDescent="0.15">
      <c r="A481" s="94" t="str">
        <f t="shared" si="7"/>
        <v>Bio Gene81V09</v>
      </c>
      <c r="B481" s="94" t="s">
        <v>1170</v>
      </c>
      <c r="C481" s="94" t="s">
        <v>1171</v>
      </c>
      <c r="D481" s="94" t="s">
        <v>1487</v>
      </c>
      <c r="E481" s="17">
        <v>111</v>
      </c>
    </row>
    <row r="482" spans="1:5" x14ac:dyDescent="0.15">
      <c r="A482" s="94" t="str">
        <f t="shared" si="7"/>
        <v>Bio Gene81V09</v>
      </c>
      <c r="B482" s="94" t="s">
        <v>1170</v>
      </c>
      <c r="C482" s="94" t="s">
        <v>1171</v>
      </c>
      <c r="D482" s="94" t="s">
        <v>1487</v>
      </c>
      <c r="E482" s="17">
        <v>111</v>
      </c>
    </row>
    <row r="483" spans="1:5" x14ac:dyDescent="0.15">
      <c r="A483" s="94" t="str">
        <f t="shared" si="7"/>
        <v>Bio Gene81V09</v>
      </c>
      <c r="B483" s="94" t="s">
        <v>1170</v>
      </c>
      <c r="C483" s="94" t="s">
        <v>1171</v>
      </c>
      <c r="D483" s="94" t="s">
        <v>1487</v>
      </c>
      <c r="E483" s="17">
        <v>111</v>
      </c>
    </row>
    <row r="484" spans="1:5" x14ac:dyDescent="0.15">
      <c r="A484" s="94" t="str">
        <f t="shared" si="7"/>
        <v>Bio Gene82V09</v>
      </c>
      <c r="B484" s="94" t="s">
        <v>1170</v>
      </c>
      <c r="C484" s="94" t="s">
        <v>1172</v>
      </c>
      <c r="D484" s="94" t="s">
        <v>1487</v>
      </c>
      <c r="E484" s="17">
        <v>112</v>
      </c>
    </row>
    <row r="485" spans="1:5" x14ac:dyDescent="0.15">
      <c r="A485" s="94" t="str">
        <f t="shared" si="7"/>
        <v>Bio Gene82V09</v>
      </c>
      <c r="B485" s="94" t="s">
        <v>1170</v>
      </c>
      <c r="C485" s="94" t="s">
        <v>1172</v>
      </c>
      <c r="D485" s="94" t="s">
        <v>1487</v>
      </c>
      <c r="E485" s="17">
        <v>112</v>
      </c>
    </row>
    <row r="486" spans="1:5" x14ac:dyDescent="0.15">
      <c r="A486" s="94" t="str">
        <f t="shared" si="7"/>
        <v>Bio Gene84V09</v>
      </c>
      <c r="B486" s="94" t="s">
        <v>1170</v>
      </c>
      <c r="C486" s="94" t="s">
        <v>1173</v>
      </c>
      <c r="D486" s="94" t="s">
        <v>1487</v>
      </c>
      <c r="E486" s="17">
        <v>114</v>
      </c>
    </row>
    <row r="487" spans="1:5" x14ac:dyDescent="0.15">
      <c r="A487" s="94" t="str">
        <f t="shared" si="7"/>
        <v>Bio Gene84V09</v>
      </c>
      <c r="B487" s="94" t="s">
        <v>1170</v>
      </c>
      <c r="C487" s="94" t="s">
        <v>1173</v>
      </c>
      <c r="D487" s="94" t="s">
        <v>1487</v>
      </c>
      <c r="E487" s="17">
        <v>114</v>
      </c>
    </row>
    <row r="488" spans="1:5" x14ac:dyDescent="0.15">
      <c r="A488" s="94" t="str">
        <f t="shared" si="7"/>
        <v>Bo-Jac4552</v>
      </c>
      <c r="B488" s="94" t="s">
        <v>1174</v>
      </c>
      <c r="C488" s="94" t="s">
        <v>512</v>
      </c>
      <c r="D488" s="94" t="s">
        <v>2641</v>
      </c>
      <c r="E488" s="17">
        <v>111</v>
      </c>
    </row>
    <row r="489" spans="1:5" x14ac:dyDescent="0.15">
      <c r="A489" s="94" t="str">
        <f t="shared" si="7"/>
        <v>Bo-Jac5212</v>
      </c>
      <c r="B489" s="94" t="s">
        <v>1174</v>
      </c>
      <c r="C489" s="94" t="s">
        <v>513</v>
      </c>
      <c r="D489" s="94" t="s">
        <v>2641</v>
      </c>
      <c r="E489" s="17">
        <v>112</v>
      </c>
    </row>
    <row r="490" spans="1:5" x14ac:dyDescent="0.15">
      <c r="A490" s="94" t="str">
        <f t="shared" si="7"/>
        <v>Bo-Jac5951</v>
      </c>
      <c r="B490" s="94" t="s">
        <v>1174</v>
      </c>
      <c r="C490" s="94" t="s">
        <v>514</v>
      </c>
      <c r="D490" s="94" t="s">
        <v>2641</v>
      </c>
      <c r="E490" s="17">
        <v>113</v>
      </c>
    </row>
    <row r="491" spans="1:5" x14ac:dyDescent="0.15">
      <c r="A491" s="94" t="str">
        <f t="shared" si="7"/>
        <v>Bo-Jac6189</v>
      </c>
      <c r="B491" s="94" t="s">
        <v>1174</v>
      </c>
      <c r="C491" s="94" t="s">
        <v>515</v>
      </c>
      <c r="D491" s="94" t="s">
        <v>2641</v>
      </c>
      <c r="E491" s="17">
        <v>115</v>
      </c>
    </row>
    <row r="492" spans="1:5" x14ac:dyDescent="0.15">
      <c r="A492" s="94" t="str">
        <f t="shared" si="7"/>
        <v>Bo-Jac6242</v>
      </c>
      <c r="B492" s="94" t="s">
        <v>1174</v>
      </c>
      <c r="C492" s="94" t="s">
        <v>1175</v>
      </c>
      <c r="D492" s="94" t="s">
        <v>2641</v>
      </c>
      <c r="E492" s="17">
        <v>115</v>
      </c>
    </row>
    <row r="493" spans="1:5" x14ac:dyDescent="0.15">
      <c r="A493" s="94" t="str">
        <f t="shared" si="7"/>
        <v>Bo-Jac6333</v>
      </c>
      <c r="B493" s="94" t="s">
        <v>1174</v>
      </c>
      <c r="C493" s="94" t="s">
        <v>516</v>
      </c>
      <c r="D493" s="94" t="s">
        <v>2641</v>
      </c>
      <c r="E493" s="17">
        <v>116</v>
      </c>
    </row>
    <row r="494" spans="1:5" x14ac:dyDescent="0.15">
      <c r="A494" s="94" t="str">
        <f t="shared" si="7"/>
        <v>Bo-Jac6813</v>
      </c>
      <c r="B494" s="94" t="s">
        <v>1174</v>
      </c>
      <c r="C494" s="94" t="s">
        <v>1176</v>
      </c>
      <c r="D494" s="94" t="s">
        <v>1487</v>
      </c>
      <c r="E494" s="17">
        <v>113</v>
      </c>
    </row>
    <row r="495" spans="1:5" x14ac:dyDescent="0.15">
      <c r="A495" s="94" t="str">
        <f t="shared" si="7"/>
        <v>Bo-Jac6814</v>
      </c>
      <c r="B495" s="94" t="s">
        <v>1174</v>
      </c>
      <c r="C495" s="94" t="s">
        <v>1177</v>
      </c>
      <c r="D495" s="94" t="s">
        <v>1487</v>
      </c>
      <c r="E495" s="17">
        <v>114</v>
      </c>
    </row>
    <row r="496" spans="1:5" x14ac:dyDescent="0.15">
      <c r="A496" s="94" t="str">
        <f t="shared" si="7"/>
        <v>Bo-Jac6814</v>
      </c>
      <c r="B496" s="94" t="s">
        <v>1174</v>
      </c>
      <c r="C496" s="94" t="s">
        <v>1177</v>
      </c>
      <c r="D496" s="94" t="s">
        <v>1487</v>
      </c>
      <c r="E496" s="17">
        <v>114</v>
      </c>
    </row>
    <row r="497" spans="1:5" x14ac:dyDescent="0.15">
      <c r="A497" s="94" t="str">
        <f t="shared" si="7"/>
        <v>Bo-Jac6814</v>
      </c>
      <c r="B497" s="94" t="s">
        <v>1174</v>
      </c>
      <c r="C497" s="94" t="s">
        <v>1177</v>
      </c>
      <c r="D497" s="94" t="s">
        <v>1487</v>
      </c>
      <c r="E497" s="17">
        <v>114</v>
      </c>
    </row>
    <row r="498" spans="1:5" x14ac:dyDescent="0.15">
      <c r="A498" s="94" t="str">
        <f t="shared" si="7"/>
        <v>Bo-Jac6816</v>
      </c>
      <c r="B498" s="94" t="s">
        <v>1174</v>
      </c>
      <c r="C498" s="94" t="s">
        <v>1178</v>
      </c>
      <c r="D498" s="94" t="s">
        <v>1487</v>
      </c>
      <c r="E498" s="17">
        <v>116</v>
      </c>
    </row>
    <row r="499" spans="1:5" x14ac:dyDescent="0.15">
      <c r="A499" s="94" t="str">
        <f t="shared" si="7"/>
        <v>Bo-jac7113</v>
      </c>
      <c r="B499" s="94" t="s">
        <v>1179</v>
      </c>
      <c r="C499" s="94" t="s">
        <v>1180</v>
      </c>
      <c r="D499" s="94" t="s">
        <v>1490</v>
      </c>
      <c r="E499" s="17">
        <v>113</v>
      </c>
    </row>
    <row r="500" spans="1:5" x14ac:dyDescent="0.15">
      <c r="A500" s="94" t="str">
        <f t="shared" si="7"/>
        <v>Bo-Jac7444</v>
      </c>
      <c r="B500" s="94" t="s">
        <v>1174</v>
      </c>
      <c r="C500" s="94" t="s">
        <v>405</v>
      </c>
      <c r="D500" s="94" t="s">
        <v>7</v>
      </c>
      <c r="E500" s="17">
        <v>110</v>
      </c>
    </row>
    <row r="501" spans="1:5" x14ac:dyDescent="0.15">
      <c r="A501" s="94" t="str">
        <f t="shared" si="7"/>
        <v>Bo-Jac7455</v>
      </c>
      <c r="B501" s="94" t="s">
        <v>1174</v>
      </c>
      <c r="C501" s="94" t="s">
        <v>517</v>
      </c>
      <c r="D501" s="94" t="s">
        <v>1787</v>
      </c>
      <c r="E501" s="17">
        <v>111</v>
      </c>
    </row>
    <row r="502" spans="1:5" x14ac:dyDescent="0.15">
      <c r="A502" s="94" t="str">
        <f t="shared" si="7"/>
        <v>Bo-Jac7512</v>
      </c>
      <c r="B502" s="94" t="s">
        <v>1174</v>
      </c>
      <c r="C502" s="94" t="s">
        <v>1181</v>
      </c>
      <c r="D502" s="94" t="s">
        <v>1487</v>
      </c>
      <c r="E502" s="17">
        <v>112</v>
      </c>
    </row>
    <row r="503" spans="1:5" x14ac:dyDescent="0.15">
      <c r="A503" s="94" t="str">
        <f t="shared" si="7"/>
        <v>Bo-Jac7536</v>
      </c>
      <c r="B503" s="94" t="s">
        <v>1174</v>
      </c>
      <c r="C503" s="94" t="s">
        <v>1182</v>
      </c>
      <c r="D503" s="94" t="s">
        <v>1383</v>
      </c>
      <c r="E503" s="17">
        <v>113</v>
      </c>
    </row>
    <row r="504" spans="1:5" x14ac:dyDescent="0.15">
      <c r="A504" s="94" t="str">
        <f t="shared" si="7"/>
        <v>Bo-Jac7633</v>
      </c>
      <c r="B504" s="94" t="s">
        <v>1174</v>
      </c>
      <c r="C504" s="94" t="s">
        <v>518</v>
      </c>
      <c r="D504" s="94" t="s">
        <v>7</v>
      </c>
      <c r="E504" s="17">
        <v>116</v>
      </c>
    </row>
    <row r="505" spans="1:5" x14ac:dyDescent="0.15">
      <c r="A505" s="94" t="str">
        <f t="shared" si="7"/>
        <v>Bo-Jac7811VT3</v>
      </c>
      <c r="B505" s="94" t="s">
        <v>1174</v>
      </c>
      <c r="C505" s="94" t="s">
        <v>1183</v>
      </c>
      <c r="D505" s="94" t="s">
        <v>1487</v>
      </c>
      <c r="E505" s="17">
        <v>111</v>
      </c>
    </row>
    <row r="506" spans="1:5" x14ac:dyDescent="0.15">
      <c r="A506" s="94" t="str">
        <f t="shared" si="7"/>
        <v>Bo-Jac7812</v>
      </c>
      <c r="B506" s="94" t="s">
        <v>1174</v>
      </c>
      <c r="C506" s="94" t="s">
        <v>1184</v>
      </c>
      <c r="D506" s="94" t="s">
        <v>1487</v>
      </c>
      <c r="E506" s="17">
        <v>112</v>
      </c>
    </row>
    <row r="507" spans="1:5" x14ac:dyDescent="0.15">
      <c r="A507" s="94" t="str">
        <f t="shared" si="7"/>
        <v>Bo-Jac7812</v>
      </c>
      <c r="B507" s="94" t="s">
        <v>1174</v>
      </c>
      <c r="C507" s="94" t="s">
        <v>1184</v>
      </c>
      <c r="D507" s="94" t="s">
        <v>1487</v>
      </c>
      <c r="E507" s="17">
        <v>112</v>
      </c>
    </row>
    <row r="508" spans="1:5" x14ac:dyDescent="0.15">
      <c r="A508" s="94" t="str">
        <f t="shared" si="7"/>
        <v>Bo-Jac7812</v>
      </c>
      <c r="B508" s="94" t="s">
        <v>1174</v>
      </c>
      <c r="C508" s="94" t="s">
        <v>1184</v>
      </c>
      <c r="D508" s="94" t="s">
        <v>1487</v>
      </c>
      <c r="E508" s="17">
        <v>112</v>
      </c>
    </row>
    <row r="509" spans="1:5" x14ac:dyDescent="0.15">
      <c r="A509" s="94" t="str">
        <f t="shared" si="7"/>
        <v>Bo-Jac7812</v>
      </c>
      <c r="B509" s="94" t="s">
        <v>1174</v>
      </c>
      <c r="C509" s="94" t="s">
        <v>1184</v>
      </c>
      <c r="D509" s="94" t="s">
        <v>1487</v>
      </c>
      <c r="E509" s="17">
        <v>112</v>
      </c>
    </row>
    <row r="510" spans="1:5" x14ac:dyDescent="0.15">
      <c r="A510" s="94" t="str">
        <f t="shared" si="7"/>
        <v>Bo-Jac7812</v>
      </c>
      <c r="B510" s="94" t="s">
        <v>1174</v>
      </c>
      <c r="C510" s="94" t="s">
        <v>1184</v>
      </c>
      <c r="D510" s="94" t="s">
        <v>1487</v>
      </c>
      <c r="E510" s="17">
        <v>112</v>
      </c>
    </row>
    <row r="511" spans="1:5" x14ac:dyDescent="0.15">
      <c r="A511" s="94" t="str">
        <f t="shared" si="7"/>
        <v>Bo-Jac7816</v>
      </c>
      <c r="B511" s="94" t="s">
        <v>1174</v>
      </c>
      <c r="C511" s="94" t="s">
        <v>1185</v>
      </c>
      <c r="D511" s="94" t="s">
        <v>1487</v>
      </c>
      <c r="E511" s="17">
        <v>116</v>
      </c>
    </row>
    <row r="512" spans="1:5" x14ac:dyDescent="0.15">
      <c r="A512" s="94" t="str">
        <f t="shared" si="7"/>
        <v>Bo-Jac7913</v>
      </c>
      <c r="B512" s="94" t="s">
        <v>1174</v>
      </c>
      <c r="C512" s="94" t="s">
        <v>1186</v>
      </c>
      <c r="D512" s="94" t="s">
        <v>1488</v>
      </c>
      <c r="E512" s="17">
        <v>113</v>
      </c>
    </row>
    <row r="513" spans="1:5" x14ac:dyDescent="0.15">
      <c r="A513" s="94" t="str">
        <f t="shared" si="7"/>
        <v>Bo-Jac8811</v>
      </c>
      <c r="B513" s="94" t="s">
        <v>1174</v>
      </c>
      <c r="C513" s="94" t="s">
        <v>1187</v>
      </c>
      <c r="D513" s="94" t="s">
        <v>1487</v>
      </c>
      <c r="E513" s="17">
        <v>111</v>
      </c>
    </row>
    <row r="514" spans="1:5" x14ac:dyDescent="0.15">
      <c r="A514" s="94" t="str">
        <f t="shared" ref="A514:A577" si="8">B514&amp;C514</f>
        <v>Bo-Jac8811</v>
      </c>
      <c r="B514" s="94" t="s">
        <v>1174</v>
      </c>
      <c r="C514" s="94" t="s">
        <v>1187</v>
      </c>
      <c r="D514" s="94" t="s">
        <v>1487</v>
      </c>
      <c r="E514" s="17">
        <v>111</v>
      </c>
    </row>
    <row r="515" spans="1:5" x14ac:dyDescent="0.15">
      <c r="A515" s="94" t="str">
        <f t="shared" si="8"/>
        <v>Bo-Jac8811</v>
      </c>
      <c r="B515" s="94" t="s">
        <v>1174</v>
      </c>
      <c r="C515" s="94" t="s">
        <v>1187</v>
      </c>
      <c r="D515" s="94" t="s">
        <v>1487</v>
      </c>
      <c r="E515" s="17">
        <v>111</v>
      </c>
    </row>
    <row r="516" spans="1:5" x14ac:dyDescent="0.15">
      <c r="A516" s="94" t="str">
        <f t="shared" si="8"/>
        <v>Bo-Jac8812</v>
      </c>
      <c r="B516" s="94" t="s">
        <v>1174</v>
      </c>
      <c r="C516" s="94" t="s">
        <v>1188</v>
      </c>
      <c r="D516" s="94" t="s">
        <v>1487</v>
      </c>
      <c r="E516" s="17">
        <v>111</v>
      </c>
    </row>
    <row r="517" spans="1:5" x14ac:dyDescent="0.15">
      <c r="A517" s="94" t="str">
        <f t="shared" si="8"/>
        <v>Bo-Jac8816</v>
      </c>
      <c r="B517" s="94" t="s">
        <v>1174</v>
      </c>
      <c r="C517" s="94" t="s">
        <v>1189</v>
      </c>
      <c r="D517" s="94" t="s">
        <v>1487</v>
      </c>
      <c r="E517" s="17">
        <v>115</v>
      </c>
    </row>
    <row r="518" spans="1:5" x14ac:dyDescent="0.15">
      <c r="A518" s="94" t="str">
        <f t="shared" si="8"/>
        <v>Bo-Jac9111</v>
      </c>
      <c r="B518" s="94" t="s">
        <v>1174</v>
      </c>
      <c r="C518" s="94" t="s">
        <v>519</v>
      </c>
      <c r="D518" s="94" t="s">
        <v>1490</v>
      </c>
      <c r="E518" s="17">
        <v>111</v>
      </c>
    </row>
    <row r="519" spans="1:5" x14ac:dyDescent="0.15">
      <c r="A519" s="94" t="str">
        <f t="shared" si="8"/>
        <v>Bo-Jac9204</v>
      </c>
      <c r="B519" s="94" t="s">
        <v>1174</v>
      </c>
      <c r="C519" s="94" t="s">
        <v>520</v>
      </c>
      <c r="D519" s="94" t="s">
        <v>1789</v>
      </c>
      <c r="E519" s="17">
        <v>104</v>
      </c>
    </row>
    <row r="520" spans="1:5" x14ac:dyDescent="0.15">
      <c r="A520" s="94" t="str">
        <f t="shared" si="8"/>
        <v>Bo-Jac9206</v>
      </c>
      <c r="B520" s="94" t="s">
        <v>1174</v>
      </c>
      <c r="C520" s="94" t="s">
        <v>521</v>
      </c>
      <c r="D520" s="94" t="s">
        <v>1789</v>
      </c>
      <c r="E520" s="17">
        <v>106</v>
      </c>
    </row>
    <row r="521" spans="1:5" x14ac:dyDescent="0.15">
      <c r="A521" s="94" t="str">
        <f t="shared" si="8"/>
        <v>Bo-Jac9213</v>
      </c>
      <c r="B521" s="94" t="s">
        <v>1174</v>
      </c>
      <c r="C521" s="94" t="s">
        <v>522</v>
      </c>
      <c r="D521" s="94" t="s">
        <v>1789</v>
      </c>
      <c r="E521" s="17">
        <v>113</v>
      </c>
    </row>
    <row r="522" spans="1:5" x14ac:dyDescent="0.15">
      <c r="A522" s="94" t="str">
        <f t="shared" si="8"/>
        <v>Bo-Jac9379</v>
      </c>
      <c r="B522" s="94" t="s">
        <v>1174</v>
      </c>
      <c r="C522" s="94" t="s">
        <v>1190</v>
      </c>
      <c r="D522" s="94" t="s">
        <v>1788</v>
      </c>
      <c r="E522" s="17">
        <v>108</v>
      </c>
    </row>
    <row r="523" spans="1:5" x14ac:dyDescent="0.15">
      <c r="A523" s="94" t="str">
        <f t="shared" si="8"/>
        <v>Bo-Jac9383</v>
      </c>
      <c r="B523" s="94" t="s">
        <v>1174</v>
      </c>
      <c r="C523" s="94" t="s">
        <v>523</v>
      </c>
      <c r="D523" s="94" t="s">
        <v>1796</v>
      </c>
      <c r="E523" s="17">
        <v>108</v>
      </c>
    </row>
    <row r="524" spans="1:5" x14ac:dyDescent="0.15">
      <c r="A524" s="94" t="str">
        <f t="shared" si="8"/>
        <v>Bo-Jac9472</v>
      </c>
      <c r="B524" s="94" t="s">
        <v>1174</v>
      </c>
      <c r="C524" s="94" t="s">
        <v>1191</v>
      </c>
      <c r="D524" s="94" t="s">
        <v>1788</v>
      </c>
      <c r="E524" s="17">
        <v>112</v>
      </c>
    </row>
    <row r="525" spans="1:5" x14ac:dyDescent="0.15">
      <c r="A525" s="94" t="str">
        <f t="shared" si="8"/>
        <v>Bo-Jac9506</v>
      </c>
      <c r="B525" s="94" t="s">
        <v>1174</v>
      </c>
      <c r="C525" s="94" t="s">
        <v>524</v>
      </c>
      <c r="D525" s="94" t="s">
        <v>1786</v>
      </c>
      <c r="E525" s="17">
        <v>106</v>
      </c>
    </row>
    <row r="526" spans="1:5" x14ac:dyDescent="0.15">
      <c r="A526" s="94" t="str">
        <f t="shared" si="8"/>
        <v>Bo-Jac9511</v>
      </c>
      <c r="B526" s="94" t="s">
        <v>1174</v>
      </c>
      <c r="C526" s="94" t="s">
        <v>525</v>
      </c>
      <c r="D526" s="94" t="s">
        <v>1786</v>
      </c>
      <c r="E526" s="17">
        <v>111</v>
      </c>
    </row>
    <row r="527" spans="1:5" x14ac:dyDescent="0.15">
      <c r="A527" s="94" t="str">
        <f t="shared" si="8"/>
        <v>Bo-Jac9521</v>
      </c>
      <c r="B527" s="94" t="s">
        <v>1174</v>
      </c>
      <c r="C527" s="94" t="s">
        <v>526</v>
      </c>
      <c r="D527" s="94" t="s">
        <v>1788</v>
      </c>
      <c r="E527" s="17">
        <v>112</v>
      </c>
    </row>
    <row r="528" spans="1:5" x14ac:dyDescent="0.15">
      <c r="A528" s="94" t="str">
        <f t="shared" si="8"/>
        <v>Bo-jac9525</v>
      </c>
      <c r="B528" s="94" t="s">
        <v>1179</v>
      </c>
      <c r="C528" s="94" t="s">
        <v>1192</v>
      </c>
      <c r="D528" s="94" t="s">
        <v>1788</v>
      </c>
      <c r="E528" s="17">
        <v>112</v>
      </c>
    </row>
    <row r="529" spans="1:5" x14ac:dyDescent="0.15">
      <c r="A529" s="94" t="str">
        <f t="shared" si="8"/>
        <v>Bo-Jac9595</v>
      </c>
      <c r="B529" s="94" t="s">
        <v>1174</v>
      </c>
      <c r="C529" s="94" t="s">
        <v>527</v>
      </c>
      <c r="D529" s="94" t="s">
        <v>1788</v>
      </c>
      <c r="E529" s="17">
        <v>113</v>
      </c>
    </row>
    <row r="530" spans="1:5" x14ac:dyDescent="0.15">
      <c r="A530" s="94" t="str">
        <f t="shared" si="8"/>
        <v>Bo-Jac9812</v>
      </c>
      <c r="B530" s="94" t="s">
        <v>1174</v>
      </c>
      <c r="C530" s="94" t="s">
        <v>528</v>
      </c>
      <c r="D530" s="94" t="s">
        <v>1487</v>
      </c>
      <c r="E530" s="17">
        <v>112</v>
      </c>
    </row>
    <row r="531" spans="1:5" x14ac:dyDescent="0.15">
      <c r="A531" s="94" t="str">
        <f t="shared" si="8"/>
        <v>Burrus255R</v>
      </c>
      <c r="B531" s="94" t="s">
        <v>1513</v>
      </c>
      <c r="C531" s="94" t="s">
        <v>1514</v>
      </c>
      <c r="D531" s="94" t="s">
        <v>1786</v>
      </c>
      <c r="E531" s="17">
        <v>105</v>
      </c>
    </row>
    <row r="532" spans="1:5" x14ac:dyDescent="0.15">
      <c r="A532" s="94" t="str">
        <f t="shared" si="8"/>
        <v>Burrus452T</v>
      </c>
      <c r="B532" s="94" t="s">
        <v>1513</v>
      </c>
      <c r="C532" s="94" t="s">
        <v>2297</v>
      </c>
      <c r="D532" s="94" t="s">
        <v>1487</v>
      </c>
      <c r="E532" s="17">
        <v>108</v>
      </c>
    </row>
    <row r="533" spans="1:5" x14ac:dyDescent="0.15">
      <c r="A533" s="94" t="str">
        <f t="shared" si="8"/>
        <v>Burrus4777VT3</v>
      </c>
      <c r="B533" s="94" t="s">
        <v>1513</v>
      </c>
      <c r="C533" s="94" t="s">
        <v>3157</v>
      </c>
      <c r="D533" s="94" t="s">
        <v>1487</v>
      </c>
      <c r="E533" s="17">
        <v>109</v>
      </c>
    </row>
    <row r="534" spans="1:5" x14ac:dyDescent="0.15">
      <c r="A534" s="94" t="str">
        <f t="shared" si="8"/>
        <v>Burrus477T</v>
      </c>
      <c r="B534" s="94" t="s">
        <v>1513</v>
      </c>
      <c r="C534" s="94" t="s">
        <v>2298</v>
      </c>
      <c r="D534" s="94" t="s">
        <v>1486</v>
      </c>
      <c r="E534" s="17">
        <v>109</v>
      </c>
    </row>
    <row r="535" spans="1:5" x14ac:dyDescent="0.15">
      <c r="A535" s="94" t="str">
        <f t="shared" si="8"/>
        <v>Burrus482HL</v>
      </c>
      <c r="B535" s="94" t="s">
        <v>1513</v>
      </c>
      <c r="C535" s="94" t="s">
        <v>2299</v>
      </c>
      <c r="D535" s="94" t="s">
        <v>1485</v>
      </c>
      <c r="E535" s="17">
        <v>109</v>
      </c>
    </row>
    <row r="536" spans="1:5" x14ac:dyDescent="0.15">
      <c r="A536" s="94" t="str">
        <f t="shared" si="8"/>
        <v>Burrus491B</v>
      </c>
      <c r="B536" s="94" t="s">
        <v>1513</v>
      </c>
      <c r="C536" s="94" t="s">
        <v>2300</v>
      </c>
      <c r="D536" s="94" t="s">
        <v>1492</v>
      </c>
      <c r="E536" s="17">
        <v>109</v>
      </c>
    </row>
    <row r="537" spans="1:5" x14ac:dyDescent="0.15">
      <c r="A537" s="94" t="str">
        <f t="shared" si="8"/>
        <v>Burrus492S</v>
      </c>
      <c r="B537" s="94" t="s">
        <v>1513</v>
      </c>
      <c r="C537" s="94" t="s">
        <v>2301</v>
      </c>
      <c r="D537" s="94" t="s">
        <v>1488</v>
      </c>
      <c r="E537" s="17">
        <v>109</v>
      </c>
    </row>
    <row r="538" spans="1:5" x14ac:dyDescent="0.15">
      <c r="A538" s="94" t="str">
        <f t="shared" si="8"/>
        <v>Burrus494T</v>
      </c>
      <c r="B538" s="94" t="s">
        <v>1513</v>
      </c>
      <c r="C538" s="94" t="s">
        <v>2302</v>
      </c>
      <c r="D538" s="94" t="s">
        <v>1487</v>
      </c>
      <c r="E538" s="17">
        <v>109</v>
      </c>
    </row>
    <row r="539" spans="1:5" x14ac:dyDescent="0.15">
      <c r="A539" s="94" t="str">
        <f t="shared" si="8"/>
        <v>Burrus4J63</v>
      </c>
      <c r="B539" s="94" t="s">
        <v>1513</v>
      </c>
      <c r="C539" s="94" t="s">
        <v>2032</v>
      </c>
      <c r="D539" s="94" t="s">
        <v>1487</v>
      </c>
      <c r="E539" s="17">
        <v>108</v>
      </c>
    </row>
    <row r="540" spans="1:5" x14ac:dyDescent="0.15">
      <c r="A540" s="94" t="str">
        <f t="shared" si="8"/>
        <v>Burrus4K74</v>
      </c>
      <c r="B540" s="94" t="s">
        <v>1513</v>
      </c>
      <c r="C540" s="94" t="s">
        <v>2033</v>
      </c>
      <c r="D540" s="94" t="s">
        <v>1490</v>
      </c>
      <c r="E540" s="17">
        <v>108</v>
      </c>
    </row>
    <row r="541" spans="1:5" x14ac:dyDescent="0.15">
      <c r="A541" s="94" t="str">
        <f t="shared" si="8"/>
        <v>Burrus4M16</v>
      </c>
      <c r="B541" s="94" t="s">
        <v>1513</v>
      </c>
      <c r="C541" s="94" t="s">
        <v>2034</v>
      </c>
      <c r="D541" s="94" t="s">
        <v>1786</v>
      </c>
      <c r="E541" s="17">
        <v>108</v>
      </c>
    </row>
    <row r="542" spans="1:5" x14ac:dyDescent="0.15">
      <c r="A542" s="94" t="str">
        <f t="shared" si="8"/>
        <v>Burrus504WX</v>
      </c>
      <c r="B542" s="94" t="s">
        <v>1513</v>
      </c>
      <c r="C542" s="94" t="s">
        <v>2035</v>
      </c>
      <c r="D542" s="94" t="s">
        <v>2641</v>
      </c>
      <c r="E542" s="17">
        <v>108</v>
      </c>
    </row>
    <row r="543" spans="1:5" x14ac:dyDescent="0.15">
      <c r="A543" s="94" t="str">
        <f t="shared" si="8"/>
        <v>Burrus5557VT3</v>
      </c>
      <c r="B543" s="94" t="s">
        <v>1513</v>
      </c>
      <c r="C543" s="94" t="s">
        <v>2713</v>
      </c>
      <c r="D543" s="94" t="s">
        <v>1487</v>
      </c>
      <c r="E543" s="17">
        <v>111</v>
      </c>
    </row>
    <row r="544" spans="1:5" x14ac:dyDescent="0.15">
      <c r="A544" s="94" t="str">
        <f t="shared" si="8"/>
        <v>Burrus565XL</v>
      </c>
      <c r="B544" s="94" t="s">
        <v>1513</v>
      </c>
      <c r="C544" s="94" t="s">
        <v>2303</v>
      </c>
      <c r="D544" s="94" t="s">
        <v>1788</v>
      </c>
      <c r="E544" s="17">
        <v>111</v>
      </c>
    </row>
    <row r="545" spans="1:5" x14ac:dyDescent="0.15">
      <c r="A545" s="94" t="str">
        <f t="shared" si="8"/>
        <v>Burrus571R</v>
      </c>
      <c r="B545" s="94" t="s">
        <v>1513</v>
      </c>
      <c r="C545" s="94" t="s">
        <v>2304</v>
      </c>
      <c r="D545" s="94" t="s">
        <v>1786</v>
      </c>
      <c r="E545" s="17">
        <v>111</v>
      </c>
    </row>
    <row r="546" spans="1:5" x14ac:dyDescent="0.15">
      <c r="A546" s="94" t="str">
        <f t="shared" si="8"/>
        <v>Burrus573T</v>
      </c>
      <c r="B546" s="94" t="s">
        <v>1513</v>
      </c>
      <c r="C546" s="94" t="s">
        <v>2305</v>
      </c>
      <c r="D546" s="94" t="s">
        <v>1487</v>
      </c>
      <c r="E546" s="17">
        <v>111</v>
      </c>
    </row>
    <row r="547" spans="1:5" x14ac:dyDescent="0.15">
      <c r="A547" s="94" t="str">
        <f t="shared" si="8"/>
        <v>Burrus573T</v>
      </c>
      <c r="B547" s="94" t="s">
        <v>1513</v>
      </c>
      <c r="C547" s="94" t="s">
        <v>2305</v>
      </c>
      <c r="D547" s="94" t="s">
        <v>1487</v>
      </c>
      <c r="E547" s="17">
        <v>111</v>
      </c>
    </row>
    <row r="548" spans="1:5" x14ac:dyDescent="0.15">
      <c r="A548" s="94" t="str">
        <f t="shared" si="8"/>
        <v>Burrus573T CK</v>
      </c>
      <c r="B548" s="94" t="s">
        <v>1513</v>
      </c>
      <c r="C548" s="94" t="s">
        <v>1193</v>
      </c>
      <c r="D548" s="94" t="s">
        <v>1487</v>
      </c>
      <c r="E548" s="17">
        <v>111</v>
      </c>
    </row>
    <row r="549" spans="1:5" x14ac:dyDescent="0.15">
      <c r="A549" s="94" t="str">
        <f t="shared" si="8"/>
        <v>Burrus589BL</v>
      </c>
      <c r="B549" s="94" t="s">
        <v>1513</v>
      </c>
      <c r="C549" s="94" t="s">
        <v>2705</v>
      </c>
      <c r="D549" s="94" t="s">
        <v>1491</v>
      </c>
      <c r="E549" s="17">
        <v>111</v>
      </c>
    </row>
    <row r="550" spans="1:5" x14ac:dyDescent="0.15">
      <c r="A550" s="94" t="str">
        <f t="shared" si="8"/>
        <v>Burrus590</v>
      </c>
      <c r="B550" s="94" t="s">
        <v>1513</v>
      </c>
      <c r="C550" s="94" t="s">
        <v>2706</v>
      </c>
      <c r="D550" s="94" t="s">
        <v>2641</v>
      </c>
      <c r="E550" s="17">
        <v>109</v>
      </c>
    </row>
    <row r="551" spans="1:5" x14ac:dyDescent="0.15">
      <c r="A551" s="94" t="str">
        <f t="shared" si="8"/>
        <v>Burrus591L</v>
      </c>
      <c r="B551" s="94" t="s">
        <v>1513</v>
      </c>
      <c r="C551" s="94" t="s">
        <v>2707</v>
      </c>
      <c r="D551" s="94" t="s">
        <v>1787</v>
      </c>
      <c r="E551" s="17">
        <v>111</v>
      </c>
    </row>
    <row r="552" spans="1:5" x14ac:dyDescent="0.15">
      <c r="A552" s="94" t="str">
        <f t="shared" si="8"/>
        <v>Burrus5M17</v>
      </c>
      <c r="B552" s="94" t="s">
        <v>1513</v>
      </c>
      <c r="C552" s="94" t="s">
        <v>2036</v>
      </c>
      <c r="D552" s="94" t="s">
        <v>1789</v>
      </c>
      <c r="E552" s="17">
        <v>110</v>
      </c>
    </row>
    <row r="553" spans="1:5" x14ac:dyDescent="0.15">
      <c r="A553" s="94" t="str">
        <f t="shared" si="8"/>
        <v>Burrus5N48</v>
      </c>
      <c r="B553" s="94" t="s">
        <v>1513</v>
      </c>
      <c r="C553" s="94" t="s">
        <v>2037</v>
      </c>
      <c r="D553" s="94" t="s">
        <v>2641</v>
      </c>
      <c r="E553" s="17">
        <v>110</v>
      </c>
    </row>
    <row r="554" spans="1:5" x14ac:dyDescent="0.15">
      <c r="A554" s="94" t="str">
        <f t="shared" si="8"/>
        <v>Burrus616XLR</v>
      </c>
      <c r="B554" s="94" t="s">
        <v>1513</v>
      </c>
      <c r="C554" s="94" t="s">
        <v>3057</v>
      </c>
      <c r="D554" s="94" t="s">
        <v>1789</v>
      </c>
      <c r="E554" s="17">
        <v>112</v>
      </c>
    </row>
    <row r="555" spans="1:5" x14ac:dyDescent="0.15">
      <c r="A555" s="94" t="str">
        <f t="shared" si="8"/>
        <v>Burrus621T</v>
      </c>
      <c r="B555" s="94" t="s">
        <v>1513</v>
      </c>
      <c r="C555" s="94" t="s">
        <v>3058</v>
      </c>
      <c r="D555" s="94" t="s">
        <v>1487</v>
      </c>
      <c r="E555" s="17">
        <v>112</v>
      </c>
    </row>
    <row r="556" spans="1:5" x14ac:dyDescent="0.15">
      <c r="A556" s="94" t="str">
        <f t="shared" si="8"/>
        <v>Burrus645</v>
      </c>
      <c r="B556" s="94" t="s">
        <v>1513</v>
      </c>
      <c r="C556" s="94" t="s">
        <v>3059</v>
      </c>
      <c r="D556" s="94" t="s">
        <v>2641</v>
      </c>
      <c r="E556" s="17">
        <v>112</v>
      </c>
    </row>
    <row r="557" spans="1:5" x14ac:dyDescent="0.15">
      <c r="A557" s="94" t="str">
        <f t="shared" si="8"/>
        <v>Burrus646R</v>
      </c>
      <c r="B557" s="94" t="s">
        <v>1513</v>
      </c>
      <c r="C557" s="94" t="s">
        <v>3060</v>
      </c>
      <c r="D557" s="94" t="s">
        <v>1786</v>
      </c>
      <c r="E557" s="17">
        <v>112</v>
      </c>
    </row>
    <row r="558" spans="1:5" x14ac:dyDescent="0.15">
      <c r="A558" s="94" t="str">
        <f t="shared" si="8"/>
        <v>Burrus649WX</v>
      </c>
      <c r="B558" s="94" t="s">
        <v>1513</v>
      </c>
      <c r="C558" s="94" t="s">
        <v>2038</v>
      </c>
      <c r="D558" s="94" t="s">
        <v>2641</v>
      </c>
      <c r="E558" s="17">
        <v>112</v>
      </c>
    </row>
    <row r="559" spans="1:5" x14ac:dyDescent="0.15">
      <c r="A559" s="94" t="str">
        <f t="shared" si="8"/>
        <v>Burrus669R</v>
      </c>
      <c r="B559" s="94" t="s">
        <v>1513</v>
      </c>
      <c r="C559" s="94" t="s">
        <v>3061</v>
      </c>
      <c r="D559" s="94" t="s">
        <v>1786</v>
      </c>
      <c r="E559" s="17">
        <v>113</v>
      </c>
    </row>
    <row r="560" spans="1:5" x14ac:dyDescent="0.15">
      <c r="A560" s="94" t="str">
        <f t="shared" si="8"/>
        <v>Burrus671T</v>
      </c>
      <c r="B560" s="94" t="s">
        <v>1513</v>
      </c>
      <c r="C560" s="94" t="s">
        <v>3062</v>
      </c>
      <c r="D560" s="94" t="s">
        <v>1487</v>
      </c>
      <c r="E560" s="17">
        <v>113</v>
      </c>
    </row>
    <row r="561" spans="1:5" x14ac:dyDescent="0.15">
      <c r="A561" s="94" t="str">
        <f t="shared" si="8"/>
        <v>Burrus685S</v>
      </c>
      <c r="B561" s="94" t="s">
        <v>1513</v>
      </c>
      <c r="C561" s="94" t="s">
        <v>3063</v>
      </c>
      <c r="D561" s="94" t="s">
        <v>1488</v>
      </c>
      <c r="E561" s="17">
        <v>115</v>
      </c>
    </row>
    <row r="562" spans="1:5" x14ac:dyDescent="0.15">
      <c r="A562" s="94" t="str">
        <f t="shared" si="8"/>
        <v>Burrus689T</v>
      </c>
      <c r="B562" s="94" t="s">
        <v>1513</v>
      </c>
      <c r="C562" s="94" t="s">
        <v>3064</v>
      </c>
      <c r="D562" s="94" t="s">
        <v>1486</v>
      </c>
      <c r="E562" s="17">
        <v>113</v>
      </c>
    </row>
    <row r="563" spans="1:5" x14ac:dyDescent="0.15">
      <c r="A563" s="94" t="str">
        <f t="shared" si="8"/>
        <v>Burrus6A27</v>
      </c>
      <c r="B563" s="94" t="s">
        <v>1513</v>
      </c>
      <c r="C563" s="94" t="s">
        <v>2040</v>
      </c>
      <c r="D563" s="94" t="s">
        <v>1487</v>
      </c>
      <c r="E563" s="17">
        <v>112</v>
      </c>
    </row>
    <row r="564" spans="1:5" x14ac:dyDescent="0.15">
      <c r="A564" s="94" t="str">
        <f t="shared" si="8"/>
        <v>Burrus6C56</v>
      </c>
      <c r="B564" s="94" t="s">
        <v>1513</v>
      </c>
      <c r="C564" s="94" t="s">
        <v>2041</v>
      </c>
      <c r="D564" s="94" t="s">
        <v>1487</v>
      </c>
      <c r="E564" s="17">
        <v>112</v>
      </c>
    </row>
    <row r="565" spans="1:5" x14ac:dyDescent="0.15">
      <c r="A565" s="94" t="str">
        <f t="shared" si="8"/>
        <v>Burrus750</v>
      </c>
      <c r="B565" s="94" t="s">
        <v>1513</v>
      </c>
      <c r="C565" s="94" t="s">
        <v>3065</v>
      </c>
      <c r="D565" s="94" t="s">
        <v>2641</v>
      </c>
      <c r="E565" s="17">
        <v>115</v>
      </c>
    </row>
    <row r="566" spans="1:5" x14ac:dyDescent="0.15">
      <c r="A566" s="94" t="str">
        <f t="shared" si="8"/>
        <v>Burrus795B</v>
      </c>
      <c r="B566" s="94" t="s">
        <v>1513</v>
      </c>
      <c r="C566" s="94" t="s">
        <v>3067</v>
      </c>
      <c r="D566" s="94" t="s">
        <v>1492</v>
      </c>
      <c r="E566" s="17">
        <v>115</v>
      </c>
    </row>
    <row r="567" spans="1:5" x14ac:dyDescent="0.15">
      <c r="A567" s="94" t="str">
        <f t="shared" si="8"/>
        <v>Burrus796T</v>
      </c>
      <c r="B567" s="94" t="s">
        <v>1513</v>
      </c>
      <c r="C567" s="94" t="s">
        <v>3066</v>
      </c>
      <c r="D567" s="94" t="s">
        <v>1486</v>
      </c>
      <c r="E567" s="17">
        <v>115</v>
      </c>
    </row>
    <row r="568" spans="1:5" x14ac:dyDescent="0.15">
      <c r="A568" s="94" t="str">
        <f t="shared" si="8"/>
        <v>Burrus798BW</v>
      </c>
      <c r="B568" s="94" t="s">
        <v>1513</v>
      </c>
      <c r="C568" s="94" t="s">
        <v>2042</v>
      </c>
      <c r="D568" s="94" t="s">
        <v>1492</v>
      </c>
      <c r="E568" s="17">
        <v>115</v>
      </c>
    </row>
    <row r="569" spans="1:5" x14ac:dyDescent="0.15">
      <c r="A569" s="94" t="str">
        <f t="shared" si="8"/>
        <v>Burrus7D51</v>
      </c>
      <c r="B569" s="94" t="s">
        <v>1513</v>
      </c>
      <c r="C569" s="94" t="s">
        <v>2043</v>
      </c>
      <c r="D569" s="94" t="s">
        <v>1789</v>
      </c>
      <c r="E569" s="17">
        <v>115</v>
      </c>
    </row>
    <row r="570" spans="1:5" x14ac:dyDescent="0.15">
      <c r="A570" s="94" t="str">
        <f t="shared" si="8"/>
        <v>Burrus811T</v>
      </c>
      <c r="B570" s="94" t="s">
        <v>1513</v>
      </c>
      <c r="C570" s="94" t="s">
        <v>3068</v>
      </c>
      <c r="D570" s="94" t="s">
        <v>1487</v>
      </c>
      <c r="E570" s="17">
        <v>116</v>
      </c>
    </row>
    <row r="571" spans="1:5" x14ac:dyDescent="0.15">
      <c r="A571" s="94" t="str">
        <f t="shared" si="8"/>
        <v>Burrus8G23</v>
      </c>
      <c r="B571" s="94" t="s">
        <v>1513</v>
      </c>
      <c r="C571" s="94" t="s">
        <v>2044</v>
      </c>
      <c r="D571" s="94" t="s">
        <v>1487</v>
      </c>
      <c r="E571" s="17">
        <v>116</v>
      </c>
    </row>
    <row r="572" spans="1:5" x14ac:dyDescent="0.15">
      <c r="A572" s="94" t="str">
        <f t="shared" si="8"/>
        <v>BurrusAVICTA 452T</v>
      </c>
      <c r="B572" s="94" t="s">
        <v>1513</v>
      </c>
      <c r="C572" s="94" t="s">
        <v>1194</v>
      </c>
      <c r="D572" s="94" t="s">
        <v>1487</v>
      </c>
      <c r="E572" s="17">
        <v>108</v>
      </c>
    </row>
    <row r="573" spans="1:5" x14ac:dyDescent="0.15">
      <c r="A573" s="94" t="str">
        <f t="shared" si="8"/>
        <v>BurrusNO AVICTA 452T</v>
      </c>
      <c r="B573" s="94" t="s">
        <v>1513</v>
      </c>
      <c r="C573" s="94" t="s">
        <v>1195</v>
      </c>
      <c r="D573" s="94" t="s">
        <v>1487</v>
      </c>
      <c r="E573" s="17">
        <v>108</v>
      </c>
    </row>
    <row r="574" spans="1:5" x14ac:dyDescent="0.15">
      <c r="A574" s="94" t="str">
        <f t="shared" si="8"/>
        <v>Campbell591-76VT3</v>
      </c>
      <c r="B574" s="94" t="s">
        <v>1292</v>
      </c>
      <c r="C574" s="94" t="s">
        <v>1196</v>
      </c>
      <c r="D574" s="94" t="s">
        <v>1487</v>
      </c>
    </row>
    <row r="575" spans="1:5" x14ac:dyDescent="0.15">
      <c r="A575" s="94" t="str">
        <f t="shared" si="8"/>
        <v>Campbell673-86VT3</v>
      </c>
      <c r="B575" s="94" t="s">
        <v>1292</v>
      </c>
      <c r="C575" s="94" t="s">
        <v>1197</v>
      </c>
      <c r="D575" s="94" t="s">
        <v>1487</v>
      </c>
    </row>
    <row r="576" spans="1:5" x14ac:dyDescent="0.15">
      <c r="A576" s="94" t="str">
        <f t="shared" si="8"/>
        <v>Campbell681-76VT3</v>
      </c>
      <c r="B576" s="94" t="s">
        <v>1292</v>
      </c>
      <c r="C576" s="94" t="s">
        <v>1199</v>
      </c>
      <c r="D576" s="94" t="s">
        <v>1487</v>
      </c>
    </row>
    <row r="577" spans="1:5" x14ac:dyDescent="0.15">
      <c r="A577" s="94" t="str">
        <f t="shared" si="8"/>
        <v>Campbell681-76VT3</v>
      </c>
      <c r="B577" s="94" t="s">
        <v>1292</v>
      </c>
      <c r="C577" s="94" t="s">
        <v>1199</v>
      </c>
      <c r="D577" s="94" t="s">
        <v>1487</v>
      </c>
    </row>
    <row r="578" spans="1:5" x14ac:dyDescent="0.15">
      <c r="A578" s="94" t="str">
        <f t="shared" ref="A578:A641" si="9">B578&amp;C578</f>
        <v>Campbell682-76VT3</v>
      </c>
      <c r="B578" s="94" t="s">
        <v>1292</v>
      </c>
      <c r="C578" s="94" t="s">
        <v>1200</v>
      </c>
      <c r="D578" s="94" t="s">
        <v>1487</v>
      </c>
    </row>
    <row r="579" spans="1:5" x14ac:dyDescent="0.15">
      <c r="A579" s="94" t="str">
        <f t="shared" si="9"/>
        <v>Campbell683-76VT3</v>
      </c>
      <c r="B579" s="94" t="s">
        <v>1292</v>
      </c>
      <c r="C579" s="94" t="s">
        <v>1201</v>
      </c>
      <c r="D579" s="94" t="s">
        <v>1487</v>
      </c>
    </row>
    <row r="580" spans="1:5" x14ac:dyDescent="0.15">
      <c r="A580" s="94" t="str">
        <f t="shared" si="9"/>
        <v>Campbell68-63R2</v>
      </c>
      <c r="B580" s="94" t="s">
        <v>1292</v>
      </c>
      <c r="C580" s="94" t="s">
        <v>1198</v>
      </c>
      <c r="D580" s="94" t="s">
        <v>1486</v>
      </c>
      <c r="E580" s="17">
        <v>110</v>
      </c>
    </row>
    <row r="581" spans="1:5" x14ac:dyDescent="0.15">
      <c r="A581" s="94" t="str">
        <f t="shared" si="9"/>
        <v>Campbell692-86VT3</v>
      </c>
      <c r="B581" s="94" t="s">
        <v>1292</v>
      </c>
      <c r="C581" s="94" t="s">
        <v>1203</v>
      </c>
      <c r="D581" s="94" t="s">
        <v>1487</v>
      </c>
    </row>
    <row r="582" spans="1:5" x14ac:dyDescent="0.15">
      <c r="A582" s="94" t="str">
        <f t="shared" si="9"/>
        <v>Campbell69-36VT3</v>
      </c>
      <c r="B582" s="94" t="s">
        <v>1292</v>
      </c>
      <c r="C582" s="94" t="s">
        <v>1202</v>
      </c>
      <c r="D582" s="94" t="s">
        <v>1487</v>
      </c>
    </row>
    <row r="583" spans="1:5" x14ac:dyDescent="0.15">
      <c r="A583" s="94" t="str">
        <f t="shared" si="9"/>
        <v>Caverndale823</v>
      </c>
      <c r="B583" s="94" t="s">
        <v>1204</v>
      </c>
      <c r="C583" s="94" t="s">
        <v>1205</v>
      </c>
      <c r="D583" s="94" t="s">
        <v>1486</v>
      </c>
      <c r="E583" s="17">
        <v>112</v>
      </c>
    </row>
    <row r="584" spans="1:5" x14ac:dyDescent="0.15">
      <c r="A584" s="94" t="str">
        <f t="shared" si="9"/>
        <v>Caverndale824</v>
      </c>
      <c r="B584" s="94" t="s">
        <v>1204</v>
      </c>
      <c r="C584" s="94" t="s">
        <v>1206</v>
      </c>
      <c r="D584" s="94" t="s">
        <v>2641</v>
      </c>
      <c r="E584" s="17">
        <v>112</v>
      </c>
    </row>
    <row r="585" spans="1:5" x14ac:dyDescent="0.15">
      <c r="A585" s="94" t="str">
        <f t="shared" si="9"/>
        <v>Caverndale847</v>
      </c>
      <c r="B585" s="94" t="s">
        <v>1204</v>
      </c>
      <c r="C585" s="94" t="s">
        <v>1207</v>
      </c>
      <c r="D585" s="94" t="s">
        <v>1487</v>
      </c>
      <c r="E585" s="17">
        <v>114</v>
      </c>
    </row>
    <row r="586" spans="1:5" x14ac:dyDescent="0.15">
      <c r="A586" s="94" t="str">
        <f t="shared" si="9"/>
        <v>Champion1029VT3</v>
      </c>
      <c r="B586" s="94" t="s">
        <v>1208</v>
      </c>
      <c r="C586" s="94" t="s">
        <v>1209</v>
      </c>
      <c r="D586" s="94" t="s">
        <v>1487</v>
      </c>
      <c r="E586" s="17">
        <v>102</v>
      </c>
    </row>
    <row r="587" spans="1:5" x14ac:dyDescent="0.15">
      <c r="A587" s="94" t="str">
        <f t="shared" si="9"/>
        <v>Champion1049VT3</v>
      </c>
      <c r="B587" s="94" t="s">
        <v>1208</v>
      </c>
      <c r="C587" s="94" t="s">
        <v>1210</v>
      </c>
      <c r="D587" s="94" t="s">
        <v>1487</v>
      </c>
      <c r="E587" s="17">
        <v>104</v>
      </c>
    </row>
    <row r="588" spans="1:5" x14ac:dyDescent="0.15">
      <c r="A588" s="94" t="str">
        <f t="shared" si="9"/>
        <v>Champion1079VT3</v>
      </c>
      <c r="B588" s="94" t="s">
        <v>1208</v>
      </c>
      <c r="C588" s="94" t="s">
        <v>1211</v>
      </c>
      <c r="D588" s="94" t="s">
        <v>1487</v>
      </c>
      <c r="E588" s="17">
        <v>107</v>
      </c>
    </row>
    <row r="589" spans="1:5" x14ac:dyDescent="0.15">
      <c r="A589" s="94" t="str">
        <f t="shared" si="9"/>
        <v>Champion1089VT3</v>
      </c>
      <c r="B589" s="94" t="s">
        <v>1208</v>
      </c>
      <c r="C589" s="94" t="s">
        <v>1212</v>
      </c>
      <c r="D589" s="94" t="s">
        <v>1487</v>
      </c>
      <c r="E589" s="17">
        <v>108</v>
      </c>
    </row>
    <row r="590" spans="1:5" x14ac:dyDescent="0.15">
      <c r="A590" s="94" t="str">
        <f t="shared" si="9"/>
        <v>Channel194-70STX</v>
      </c>
      <c r="B590" s="94" t="s">
        <v>470</v>
      </c>
      <c r="C590" s="94" t="s">
        <v>529</v>
      </c>
      <c r="D590" s="94" t="s">
        <v>460</v>
      </c>
      <c r="E590" s="17">
        <v>94</v>
      </c>
    </row>
    <row r="591" spans="1:5" x14ac:dyDescent="0.15">
      <c r="A591" s="94" t="str">
        <f t="shared" si="9"/>
        <v>Channel195-46STX</v>
      </c>
      <c r="B591" s="94" t="s">
        <v>470</v>
      </c>
      <c r="C591" s="94" t="s">
        <v>530</v>
      </c>
      <c r="D591" s="94" t="s">
        <v>460</v>
      </c>
      <c r="E591" s="17">
        <v>95</v>
      </c>
    </row>
    <row r="592" spans="1:5" x14ac:dyDescent="0.15">
      <c r="A592" s="94" t="str">
        <f t="shared" si="9"/>
        <v>Channel200-22STX</v>
      </c>
      <c r="B592" s="94" t="s">
        <v>470</v>
      </c>
      <c r="C592" s="94" t="s">
        <v>531</v>
      </c>
      <c r="D592" s="94" t="s">
        <v>460</v>
      </c>
      <c r="E592" s="17">
        <v>100</v>
      </c>
    </row>
    <row r="593" spans="1:5" x14ac:dyDescent="0.15">
      <c r="A593" s="94" t="str">
        <f t="shared" si="9"/>
        <v>Channel205-99STX</v>
      </c>
      <c r="B593" s="94" t="s">
        <v>470</v>
      </c>
      <c r="C593" s="94" t="s">
        <v>532</v>
      </c>
      <c r="D593" s="94" t="s">
        <v>460</v>
      </c>
      <c r="E593" s="17">
        <v>105</v>
      </c>
    </row>
    <row r="594" spans="1:5" x14ac:dyDescent="0.15">
      <c r="A594" s="94" t="str">
        <f t="shared" si="9"/>
        <v>Channel207-07STX</v>
      </c>
      <c r="B594" s="94" t="s">
        <v>470</v>
      </c>
      <c r="C594" s="94" t="s">
        <v>533</v>
      </c>
      <c r="D594" s="94" t="s">
        <v>460</v>
      </c>
      <c r="E594" s="17">
        <v>107</v>
      </c>
    </row>
    <row r="595" spans="1:5" x14ac:dyDescent="0.15">
      <c r="A595" s="94" t="str">
        <f t="shared" si="9"/>
        <v>Channel210-57STX</v>
      </c>
      <c r="B595" s="94" t="s">
        <v>470</v>
      </c>
      <c r="C595" s="94" t="s">
        <v>534</v>
      </c>
      <c r="D595" s="94" t="s">
        <v>460</v>
      </c>
      <c r="E595" s="17">
        <v>110</v>
      </c>
    </row>
    <row r="596" spans="1:5" x14ac:dyDescent="0.15">
      <c r="A596" s="94" t="str">
        <f t="shared" si="9"/>
        <v>Cornelius333XTLL</v>
      </c>
      <c r="B596" s="94" t="s">
        <v>2410</v>
      </c>
      <c r="C596" s="94" t="s">
        <v>1213</v>
      </c>
      <c r="D596" s="94" t="s">
        <v>1788</v>
      </c>
    </row>
    <row r="597" spans="1:5" x14ac:dyDescent="0.15">
      <c r="A597" s="94" t="str">
        <f t="shared" si="9"/>
        <v>Cornelius587-3000GT</v>
      </c>
      <c r="B597" s="94" t="s">
        <v>2410</v>
      </c>
      <c r="C597" s="94" t="s">
        <v>1214</v>
      </c>
      <c r="D597" s="94" t="s">
        <v>1796</v>
      </c>
      <c r="E597" s="17">
        <v>109</v>
      </c>
    </row>
    <row r="598" spans="1:5" x14ac:dyDescent="0.15">
      <c r="A598" s="94" t="str">
        <f t="shared" si="9"/>
        <v>Cornelius587VT3</v>
      </c>
      <c r="B598" s="94" t="s">
        <v>2410</v>
      </c>
      <c r="C598" s="94" t="s">
        <v>1215</v>
      </c>
      <c r="D598" s="94" t="s">
        <v>1487</v>
      </c>
    </row>
    <row r="599" spans="1:5" x14ac:dyDescent="0.15">
      <c r="A599" s="94" t="str">
        <f t="shared" si="9"/>
        <v>Cornelius624VT3</v>
      </c>
      <c r="B599" s="94" t="s">
        <v>2410</v>
      </c>
      <c r="C599" s="94" t="s">
        <v>1216</v>
      </c>
      <c r="D599" s="94" t="s">
        <v>1487</v>
      </c>
      <c r="E599" s="17">
        <v>111</v>
      </c>
    </row>
    <row r="600" spans="1:5" x14ac:dyDescent="0.15">
      <c r="A600" s="94" t="str">
        <f t="shared" si="9"/>
        <v>Cornelius636VT3</v>
      </c>
      <c r="B600" s="94" t="s">
        <v>2410</v>
      </c>
      <c r="C600" s="94" t="s">
        <v>1217</v>
      </c>
      <c r="D600" s="94" t="s">
        <v>1487</v>
      </c>
      <c r="E600" s="17">
        <v>111</v>
      </c>
    </row>
    <row r="601" spans="1:5" x14ac:dyDescent="0.15">
      <c r="A601" s="94" t="str">
        <f t="shared" si="9"/>
        <v>Croplan3456RB</v>
      </c>
      <c r="B601" s="94" t="s">
        <v>1547</v>
      </c>
      <c r="C601" s="94" t="s">
        <v>2045</v>
      </c>
      <c r="D601" s="94" t="s">
        <v>1488</v>
      </c>
      <c r="E601" s="17">
        <v>95</v>
      </c>
    </row>
    <row r="602" spans="1:5" x14ac:dyDescent="0.15">
      <c r="A602" s="94" t="str">
        <f t="shared" si="9"/>
        <v>Croplan3456VT3</v>
      </c>
      <c r="B602" s="94" t="s">
        <v>1547</v>
      </c>
      <c r="C602" s="94" t="s">
        <v>3052</v>
      </c>
      <c r="D602" s="94" t="s">
        <v>1487</v>
      </c>
      <c r="E602" s="17">
        <v>95</v>
      </c>
    </row>
    <row r="603" spans="1:5" x14ac:dyDescent="0.15">
      <c r="A603" s="94" t="str">
        <f t="shared" si="9"/>
        <v>Croplan3494CB</v>
      </c>
      <c r="B603" s="94" t="s">
        <v>1547</v>
      </c>
      <c r="C603" s="94" t="s">
        <v>1557</v>
      </c>
      <c r="D603" s="94" t="s">
        <v>2877</v>
      </c>
      <c r="E603" s="17">
        <v>95</v>
      </c>
    </row>
    <row r="604" spans="1:5" x14ac:dyDescent="0.15">
      <c r="A604" s="94" t="str">
        <f t="shared" si="9"/>
        <v>Croplan3510HX</v>
      </c>
      <c r="B604" s="94" t="s">
        <v>1547</v>
      </c>
      <c r="C604" s="94" t="s">
        <v>1550</v>
      </c>
      <c r="D604" s="94" t="s">
        <v>1485</v>
      </c>
      <c r="E604" s="17">
        <v>95</v>
      </c>
    </row>
    <row r="605" spans="1:5" x14ac:dyDescent="0.15">
      <c r="A605" s="94" t="str">
        <f t="shared" si="9"/>
        <v>Croplan3555VT3</v>
      </c>
      <c r="B605" s="94" t="s">
        <v>1547</v>
      </c>
      <c r="C605" s="94" t="s">
        <v>3051</v>
      </c>
      <c r="D605" s="94" t="s">
        <v>1487</v>
      </c>
      <c r="E605" s="17">
        <v>95</v>
      </c>
    </row>
    <row r="606" spans="1:5" x14ac:dyDescent="0.15">
      <c r="A606" s="94" t="str">
        <f t="shared" si="9"/>
        <v>Croplan355RR/Bt</v>
      </c>
      <c r="B606" s="94" t="s">
        <v>1547</v>
      </c>
      <c r="C606" s="94" t="s">
        <v>2046</v>
      </c>
      <c r="D606" s="94" t="s">
        <v>1488</v>
      </c>
      <c r="E606" s="17">
        <v>95</v>
      </c>
    </row>
    <row r="607" spans="1:5" x14ac:dyDescent="0.15">
      <c r="A607" s="94" t="str">
        <f t="shared" si="9"/>
        <v>Croplan355TS</v>
      </c>
      <c r="B607" s="94" t="s">
        <v>1547</v>
      </c>
      <c r="C607" s="94" t="s">
        <v>2047</v>
      </c>
      <c r="D607" s="94" t="s">
        <v>1486</v>
      </c>
      <c r="E607" s="17">
        <v>95</v>
      </c>
    </row>
    <row r="608" spans="1:5" x14ac:dyDescent="0.15">
      <c r="A608" s="94" t="str">
        <f t="shared" si="9"/>
        <v>Croplan3624VT3</v>
      </c>
      <c r="B608" s="94" t="s">
        <v>1547</v>
      </c>
      <c r="C608" s="94" t="s">
        <v>3049</v>
      </c>
      <c r="D608" s="94" t="s">
        <v>1487</v>
      </c>
      <c r="E608" s="17">
        <v>95</v>
      </c>
    </row>
    <row r="609" spans="1:5" x14ac:dyDescent="0.15">
      <c r="A609" s="94" t="str">
        <f t="shared" si="9"/>
        <v>Croplan364</v>
      </c>
      <c r="B609" s="94" t="s">
        <v>1547</v>
      </c>
      <c r="C609" s="94" t="s">
        <v>2048</v>
      </c>
      <c r="D609" s="94" t="s">
        <v>2641</v>
      </c>
      <c r="E609" s="17">
        <v>96</v>
      </c>
    </row>
    <row r="610" spans="1:5" x14ac:dyDescent="0.15">
      <c r="A610" s="94" t="str">
        <f t="shared" si="9"/>
        <v>Croplan364Bt</v>
      </c>
      <c r="B610" s="94" t="s">
        <v>1547</v>
      </c>
      <c r="C610" s="94" t="s">
        <v>2845</v>
      </c>
      <c r="D610" s="94" t="s">
        <v>1492</v>
      </c>
      <c r="E610" s="17">
        <v>97</v>
      </c>
    </row>
    <row r="611" spans="1:5" x14ac:dyDescent="0.15">
      <c r="A611" s="94" t="str">
        <f t="shared" si="9"/>
        <v>Croplan364CRW/RR</v>
      </c>
      <c r="B611" s="94" t="s">
        <v>1547</v>
      </c>
      <c r="C611" s="94" t="s">
        <v>1991</v>
      </c>
      <c r="D611" s="94" t="s">
        <v>1488</v>
      </c>
      <c r="E611" s="17">
        <v>96</v>
      </c>
    </row>
    <row r="612" spans="1:5" x14ac:dyDescent="0.15">
      <c r="A612" s="94" t="str">
        <f t="shared" si="9"/>
        <v>Croplan364RR</v>
      </c>
      <c r="B612" s="94" t="s">
        <v>1547</v>
      </c>
      <c r="C612" s="94" t="s">
        <v>2049</v>
      </c>
      <c r="D612" s="94" t="s">
        <v>1786</v>
      </c>
      <c r="E612" s="17">
        <v>96</v>
      </c>
    </row>
    <row r="613" spans="1:5" x14ac:dyDescent="0.15">
      <c r="A613" s="94" t="str">
        <f t="shared" si="9"/>
        <v>Croplan364RR/Bt</v>
      </c>
      <c r="B613" s="94" t="s">
        <v>1547</v>
      </c>
      <c r="C613" s="94" t="s">
        <v>2050</v>
      </c>
      <c r="D613" s="94" t="s">
        <v>1488</v>
      </c>
      <c r="E613" s="17">
        <v>97</v>
      </c>
    </row>
    <row r="614" spans="1:5" x14ac:dyDescent="0.15">
      <c r="A614" s="94" t="str">
        <f t="shared" si="9"/>
        <v>Croplan364TS</v>
      </c>
      <c r="B614" s="94" t="s">
        <v>1547</v>
      </c>
      <c r="C614" s="94" t="s">
        <v>2051</v>
      </c>
      <c r="D614" s="94" t="s">
        <v>1486</v>
      </c>
      <c r="E614" s="17">
        <v>97</v>
      </c>
    </row>
    <row r="615" spans="1:5" x14ac:dyDescent="0.15">
      <c r="A615" s="94" t="str">
        <f t="shared" si="9"/>
        <v>Croplan364VT3</v>
      </c>
      <c r="B615" s="94" t="s">
        <v>1547</v>
      </c>
      <c r="C615" s="94" t="s">
        <v>3050</v>
      </c>
      <c r="D615" s="94" t="s">
        <v>1487</v>
      </c>
      <c r="E615" s="17">
        <v>97</v>
      </c>
    </row>
    <row r="616" spans="1:5" x14ac:dyDescent="0.15">
      <c r="A616" s="94" t="str">
        <f t="shared" si="9"/>
        <v>Croplan3688RB</v>
      </c>
      <c r="B616" s="94" t="s">
        <v>1547</v>
      </c>
      <c r="C616" s="94" t="s">
        <v>2052</v>
      </c>
      <c r="D616" s="94" t="s">
        <v>1488</v>
      </c>
      <c r="E616" s="17">
        <v>97</v>
      </c>
    </row>
    <row r="617" spans="1:5" x14ac:dyDescent="0.15">
      <c r="A617" s="94" t="str">
        <f t="shared" si="9"/>
        <v>Croplan3688TS</v>
      </c>
      <c r="B617" s="94" t="s">
        <v>1547</v>
      </c>
      <c r="C617" s="94" t="s">
        <v>2053</v>
      </c>
      <c r="D617" s="94" t="s">
        <v>1486</v>
      </c>
      <c r="E617" s="17">
        <v>97</v>
      </c>
    </row>
    <row r="618" spans="1:5" x14ac:dyDescent="0.15">
      <c r="A618" s="94" t="str">
        <f t="shared" si="9"/>
        <v>Croplan3688VT3</v>
      </c>
      <c r="B618" s="94" t="s">
        <v>1547</v>
      </c>
      <c r="C618" s="94" t="s">
        <v>2054</v>
      </c>
      <c r="D618" s="94" t="s">
        <v>1487</v>
      </c>
      <c r="E618" s="17">
        <v>97</v>
      </c>
    </row>
    <row r="619" spans="1:5" x14ac:dyDescent="0.15">
      <c r="A619" s="94" t="str">
        <f t="shared" si="9"/>
        <v>Croplan3724RB</v>
      </c>
      <c r="B619" s="94" t="s">
        <v>1547</v>
      </c>
      <c r="C619" s="94" t="s">
        <v>2844</v>
      </c>
      <c r="D619" s="94" t="s">
        <v>1488</v>
      </c>
      <c r="E619" s="17">
        <v>96</v>
      </c>
    </row>
    <row r="620" spans="1:5" x14ac:dyDescent="0.15">
      <c r="A620" s="94" t="str">
        <f t="shared" si="9"/>
        <v>Croplan3724VT3</v>
      </c>
      <c r="B620" s="94" t="s">
        <v>1547</v>
      </c>
      <c r="C620" s="94" t="s">
        <v>3048</v>
      </c>
      <c r="D620" s="94" t="s">
        <v>1487</v>
      </c>
      <c r="E620" s="17">
        <v>96</v>
      </c>
    </row>
    <row r="621" spans="1:5" x14ac:dyDescent="0.15">
      <c r="A621" s="94" t="str">
        <f t="shared" si="9"/>
        <v>Croplan3824RB</v>
      </c>
      <c r="B621" s="94" t="s">
        <v>1547</v>
      </c>
      <c r="C621" s="94" t="s">
        <v>2055</v>
      </c>
      <c r="D621" s="94" t="s">
        <v>1488</v>
      </c>
      <c r="E621" s="17">
        <v>98</v>
      </c>
    </row>
    <row r="622" spans="1:5" x14ac:dyDescent="0.15">
      <c r="A622" s="94" t="str">
        <f t="shared" si="9"/>
        <v>Croplan3824TS</v>
      </c>
      <c r="B622" s="94" t="s">
        <v>1547</v>
      </c>
      <c r="C622" s="94" t="s">
        <v>2056</v>
      </c>
      <c r="D622" s="94" t="s">
        <v>1486</v>
      </c>
      <c r="E622" s="17">
        <v>98</v>
      </c>
    </row>
    <row r="623" spans="1:5" x14ac:dyDescent="0.15">
      <c r="A623" s="94" t="str">
        <f t="shared" si="9"/>
        <v>Croplan3824VT3</v>
      </c>
      <c r="B623" s="94" t="s">
        <v>1547</v>
      </c>
      <c r="C623" s="94" t="s">
        <v>3047</v>
      </c>
      <c r="D623" s="94" t="s">
        <v>1487</v>
      </c>
      <c r="E623" s="17">
        <v>98</v>
      </c>
    </row>
    <row r="624" spans="1:5" x14ac:dyDescent="0.15">
      <c r="A624" s="94" t="str">
        <f t="shared" si="9"/>
        <v>Croplan388RR</v>
      </c>
      <c r="B624" s="94" t="s">
        <v>1547</v>
      </c>
      <c r="C624" s="94" t="s">
        <v>2057</v>
      </c>
      <c r="D624" s="94" t="s">
        <v>1786</v>
      </c>
      <c r="E624" s="17">
        <v>98</v>
      </c>
    </row>
    <row r="625" spans="1:5" x14ac:dyDescent="0.15">
      <c r="A625" s="94" t="str">
        <f t="shared" si="9"/>
        <v>Croplan388RR/Bt</v>
      </c>
      <c r="B625" s="94" t="s">
        <v>1547</v>
      </c>
      <c r="C625" s="94" t="s">
        <v>2843</v>
      </c>
      <c r="D625" s="94" t="s">
        <v>1488</v>
      </c>
      <c r="E625" s="17">
        <v>99</v>
      </c>
    </row>
    <row r="626" spans="1:5" x14ac:dyDescent="0.15">
      <c r="A626" s="94" t="str">
        <f t="shared" si="9"/>
        <v>Croplan388TS</v>
      </c>
      <c r="B626" s="94" t="s">
        <v>1547</v>
      </c>
      <c r="C626" s="94" t="s">
        <v>2058</v>
      </c>
      <c r="D626" s="94" t="s">
        <v>1486</v>
      </c>
      <c r="E626" s="17">
        <v>99</v>
      </c>
    </row>
    <row r="627" spans="1:5" x14ac:dyDescent="0.15">
      <c r="A627" s="94" t="str">
        <f t="shared" si="9"/>
        <v>Croplan3950TS</v>
      </c>
      <c r="B627" s="94" t="s">
        <v>1547</v>
      </c>
      <c r="C627" s="94" t="s">
        <v>2059</v>
      </c>
      <c r="D627" s="94" t="s">
        <v>1486</v>
      </c>
      <c r="E627" s="17">
        <v>98</v>
      </c>
    </row>
    <row r="628" spans="1:5" x14ac:dyDescent="0.15">
      <c r="A628" s="94" t="str">
        <f t="shared" si="9"/>
        <v>Croplan401Bt</v>
      </c>
      <c r="B628" s="94" t="s">
        <v>1547</v>
      </c>
      <c r="C628" s="94" t="s">
        <v>2061</v>
      </c>
      <c r="D628" s="94" t="s">
        <v>1492</v>
      </c>
      <c r="E628" s="17">
        <v>99</v>
      </c>
    </row>
    <row r="629" spans="1:5" x14ac:dyDescent="0.15">
      <c r="A629" s="94" t="str">
        <f t="shared" si="9"/>
        <v>Croplan401RR</v>
      </c>
      <c r="B629" s="94" t="s">
        <v>1547</v>
      </c>
      <c r="C629" s="94" t="s">
        <v>2839</v>
      </c>
      <c r="D629" s="94" t="s">
        <v>1786</v>
      </c>
      <c r="E629" s="17">
        <v>98</v>
      </c>
    </row>
    <row r="630" spans="1:5" x14ac:dyDescent="0.15">
      <c r="A630" s="94" t="str">
        <f t="shared" si="9"/>
        <v>Croplan401RR/Bt</v>
      </c>
      <c r="B630" s="94" t="s">
        <v>1547</v>
      </c>
      <c r="C630" s="94" t="s">
        <v>2062</v>
      </c>
      <c r="D630" s="94" t="s">
        <v>1488</v>
      </c>
      <c r="E630" s="17">
        <v>99</v>
      </c>
    </row>
    <row r="631" spans="1:5" x14ac:dyDescent="0.15">
      <c r="A631" s="94" t="str">
        <f t="shared" si="9"/>
        <v>Croplan401TS</v>
      </c>
      <c r="B631" s="94" t="s">
        <v>1547</v>
      </c>
      <c r="C631" s="94" t="s">
        <v>2063</v>
      </c>
      <c r="D631" s="94" t="s">
        <v>1486</v>
      </c>
      <c r="E631" s="17">
        <v>99</v>
      </c>
    </row>
    <row r="632" spans="1:5" x14ac:dyDescent="0.15">
      <c r="A632" s="94" t="str">
        <f t="shared" si="9"/>
        <v>Croplan421RR</v>
      </c>
      <c r="B632" s="94" t="s">
        <v>1547</v>
      </c>
      <c r="C632" s="94" t="s">
        <v>2064</v>
      </c>
      <c r="D632" s="94" t="s">
        <v>1786</v>
      </c>
      <c r="E632" s="17">
        <v>100</v>
      </c>
    </row>
    <row r="633" spans="1:5" x14ac:dyDescent="0.15">
      <c r="A633" s="94" t="str">
        <f t="shared" si="9"/>
        <v>Croplan421RR</v>
      </c>
      <c r="B633" s="94" t="s">
        <v>1547</v>
      </c>
      <c r="C633" s="94" t="s">
        <v>2064</v>
      </c>
      <c r="D633" s="94" t="s">
        <v>1786</v>
      </c>
      <c r="E633" s="17">
        <v>100</v>
      </c>
    </row>
    <row r="634" spans="1:5" x14ac:dyDescent="0.15">
      <c r="A634" s="94" t="str">
        <f t="shared" si="9"/>
        <v>Croplan421RR/Bt</v>
      </c>
      <c r="B634" s="94" t="s">
        <v>1547</v>
      </c>
      <c r="C634" s="94" t="s">
        <v>2065</v>
      </c>
      <c r="D634" s="94" t="s">
        <v>1488</v>
      </c>
      <c r="E634" s="17">
        <v>101</v>
      </c>
    </row>
    <row r="635" spans="1:5" x14ac:dyDescent="0.15">
      <c r="A635" s="94" t="str">
        <f t="shared" si="9"/>
        <v>Croplan421TS</v>
      </c>
      <c r="B635" s="94" t="s">
        <v>1547</v>
      </c>
      <c r="C635" s="94" t="s">
        <v>2066</v>
      </c>
      <c r="D635" s="94" t="s">
        <v>1486</v>
      </c>
      <c r="E635" s="17">
        <v>101</v>
      </c>
    </row>
    <row r="636" spans="1:5" x14ac:dyDescent="0.15">
      <c r="A636" s="94" t="str">
        <f t="shared" si="9"/>
        <v>Croplan421VT3</v>
      </c>
      <c r="B636" s="94" t="s">
        <v>1547</v>
      </c>
      <c r="C636" s="94" t="s">
        <v>2067</v>
      </c>
      <c r="D636" s="94" t="s">
        <v>1487</v>
      </c>
      <c r="E636" s="17">
        <v>101</v>
      </c>
    </row>
    <row r="637" spans="1:5" x14ac:dyDescent="0.15">
      <c r="A637" s="94" t="str">
        <f t="shared" si="9"/>
        <v>Croplan441</v>
      </c>
      <c r="B637" s="94" t="s">
        <v>1547</v>
      </c>
      <c r="C637" s="94" t="s">
        <v>2068</v>
      </c>
      <c r="D637" s="94" t="s">
        <v>2641</v>
      </c>
      <c r="E637" s="17">
        <v>102</v>
      </c>
    </row>
    <row r="638" spans="1:5" x14ac:dyDescent="0.15">
      <c r="A638" s="94" t="str">
        <f t="shared" si="9"/>
        <v>Croplan441Bt</v>
      </c>
      <c r="B638" s="94" t="s">
        <v>1547</v>
      </c>
      <c r="C638" s="94" t="s">
        <v>2069</v>
      </c>
      <c r="D638" s="94" t="s">
        <v>1492</v>
      </c>
      <c r="E638" s="17">
        <v>103</v>
      </c>
    </row>
    <row r="639" spans="1:5" x14ac:dyDescent="0.15">
      <c r="A639" s="94" t="str">
        <f t="shared" si="9"/>
        <v>Croplan441RR</v>
      </c>
      <c r="B639" s="94" t="s">
        <v>1547</v>
      </c>
      <c r="C639" s="94" t="s">
        <v>2070</v>
      </c>
      <c r="D639" s="94" t="s">
        <v>1786</v>
      </c>
      <c r="E639" s="17">
        <v>102</v>
      </c>
    </row>
    <row r="640" spans="1:5" x14ac:dyDescent="0.15">
      <c r="A640" s="94" t="str">
        <f t="shared" si="9"/>
        <v>Croplan4421RB</v>
      </c>
      <c r="B640" s="94" t="s">
        <v>1547</v>
      </c>
      <c r="C640" s="94" t="s">
        <v>2071</v>
      </c>
      <c r="D640" s="94" t="s">
        <v>1488</v>
      </c>
      <c r="E640" s="17">
        <v>101</v>
      </c>
    </row>
    <row r="641" spans="1:5" x14ac:dyDescent="0.15">
      <c r="A641" s="94" t="str">
        <f t="shared" si="9"/>
        <v>Croplan4421RR</v>
      </c>
      <c r="B641" s="94" t="s">
        <v>1547</v>
      </c>
      <c r="C641" s="94" t="s">
        <v>2072</v>
      </c>
      <c r="D641" s="94" t="s">
        <v>1786</v>
      </c>
      <c r="E641" s="17">
        <v>100</v>
      </c>
    </row>
    <row r="642" spans="1:5" x14ac:dyDescent="0.15">
      <c r="A642" s="94" t="str">
        <f t="shared" ref="A642:A705" si="10">B642&amp;C642</f>
        <v>Croplan4421TS</v>
      </c>
      <c r="B642" s="94" t="s">
        <v>1547</v>
      </c>
      <c r="C642" s="94" t="s">
        <v>2073</v>
      </c>
      <c r="D642" s="94" t="s">
        <v>1486</v>
      </c>
      <c r="E642" s="17">
        <v>101</v>
      </c>
    </row>
    <row r="643" spans="1:5" x14ac:dyDescent="0.15">
      <c r="A643" s="94" t="str">
        <f t="shared" si="10"/>
        <v>Croplan4421VT3</v>
      </c>
      <c r="B643" s="94" t="s">
        <v>1547</v>
      </c>
      <c r="C643" s="94" t="s">
        <v>3041</v>
      </c>
      <c r="D643" s="94" t="s">
        <v>1487</v>
      </c>
      <c r="E643" s="17">
        <v>101</v>
      </c>
    </row>
    <row r="644" spans="1:5" x14ac:dyDescent="0.15">
      <c r="A644" s="94" t="str">
        <f t="shared" si="10"/>
        <v>Croplan4664RB</v>
      </c>
      <c r="B644" s="94" t="s">
        <v>1547</v>
      </c>
      <c r="C644" s="94" t="s">
        <v>2074</v>
      </c>
      <c r="D644" s="94" t="s">
        <v>1488</v>
      </c>
      <c r="E644" s="17">
        <v>102</v>
      </c>
    </row>
    <row r="645" spans="1:5" x14ac:dyDescent="0.15">
      <c r="A645" s="94" t="str">
        <f t="shared" si="10"/>
        <v>Croplan4664TS</v>
      </c>
      <c r="B645" s="94" t="s">
        <v>1547</v>
      </c>
      <c r="C645" s="94" t="s">
        <v>2525</v>
      </c>
      <c r="D645" s="94" t="s">
        <v>1486</v>
      </c>
      <c r="E645" s="17">
        <v>102</v>
      </c>
    </row>
    <row r="646" spans="1:5" x14ac:dyDescent="0.15">
      <c r="A646" s="94" t="str">
        <f t="shared" si="10"/>
        <v>Croplan4801TS</v>
      </c>
      <c r="B646" s="94" t="s">
        <v>1547</v>
      </c>
      <c r="C646" s="94" t="s">
        <v>2075</v>
      </c>
      <c r="D646" s="94" t="s">
        <v>1486</v>
      </c>
      <c r="E646" s="17">
        <v>102</v>
      </c>
    </row>
    <row r="647" spans="1:5" x14ac:dyDescent="0.15">
      <c r="A647" s="94" t="str">
        <f t="shared" si="10"/>
        <v>Croplan4801VT3</v>
      </c>
      <c r="B647" s="94" t="s">
        <v>1547</v>
      </c>
      <c r="C647" s="94" t="s">
        <v>2076</v>
      </c>
      <c r="D647" s="94" t="s">
        <v>1487</v>
      </c>
      <c r="E647" s="17">
        <v>102</v>
      </c>
    </row>
    <row r="648" spans="1:5" x14ac:dyDescent="0.15">
      <c r="A648" s="94" t="str">
        <f t="shared" si="10"/>
        <v>Croplan4910HXT</v>
      </c>
      <c r="B648" s="94" t="s">
        <v>1547</v>
      </c>
      <c r="C648" s="94" t="s">
        <v>1553</v>
      </c>
      <c r="D648" s="94" t="s">
        <v>1788</v>
      </c>
      <c r="E648" s="17">
        <v>102</v>
      </c>
    </row>
    <row r="649" spans="1:5" x14ac:dyDescent="0.15">
      <c r="A649" s="94" t="str">
        <f t="shared" si="10"/>
        <v>Croplan491Bt</v>
      </c>
      <c r="B649" s="94" t="s">
        <v>1547</v>
      </c>
      <c r="C649" s="94" t="s">
        <v>2831</v>
      </c>
      <c r="D649" s="94" t="s">
        <v>1492</v>
      </c>
      <c r="E649" s="17">
        <v>102</v>
      </c>
    </row>
    <row r="650" spans="1:5" x14ac:dyDescent="0.15">
      <c r="A650" s="94" t="str">
        <f t="shared" si="10"/>
        <v>Croplan491RR</v>
      </c>
      <c r="B650" s="94" t="s">
        <v>1547</v>
      </c>
      <c r="C650" s="94" t="s">
        <v>2077</v>
      </c>
      <c r="D650" s="94" t="s">
        <v>1786</v>
      </c>
      <c r="E650" s="17">
        <v>101</v>
      </c>
    </row>
    <row r="651" spans="1:5" x14ac:dyDescent="0.15">
      <c r="A651" s="94" t="str">
        <f t="shared" si="10"/>
        <v>Croplan491RR/Bt</v>
      </c>
      <c r="B651" s="94" t="s">
        <v>1547</v>
      </c>
      <c r="C651" s="94" t="s">
        <v>2078</v>
      </c>
      <c r="D651" s="94" t="s">
        <v>1488</v>
      </c>
      <c r="E651" s="17">
        <v>102</v>
      </c>
    </row>
    <row r="652" spans="1:5" x14ac:dyDescent="0.15">
      <c r="A652" s="94" t="str">
        <f t="shared" si="10"/>
        <v>Croplan491TS</v>
      </c>
      <c r="B652" s="94" t="s">
        <v>1547</v>
      </c>
      <c r="C652" s="94" t="s">
        <v>2736</v>
      </c>
      <c r="D652" s="94" t="s">
        <v>1486</v>
      </c>
      <c r="E652" s="17">
        <v>102</v>
      </c>
    </row>
    <row r="653" spans="1:5" x14ac:dyDescent="0.15">
      <c r="A653" s="94" t="str">
        <f t="shared" si="10"/>
        <v>Croplan4924VT3</v>
      </c>
      <c r="B653" s="94" t="s">
        <v>1547</v>
      </c>
      <c r="C653" s="94" t="s">
        <v>2079</v>
      </c>
      <c r="D653" s="94" t="s">
        <v>1487</v>
      </c>
    </row>
    <row r="654" spans="1:5" x14ac:dyDescent="0.15">
      <c r="A654" s="94" t="str">
        <f t="shared" si="10"/>
        <v>Croplan5002RB</v>
      </c>
      <c r="B654" s="94" t="s">
        <v>1547</v>
      </c>
      <c r="C654" s="94" t="s">
        <v>2080</v>
      </c>
      <c r="D654" s="94" t="s">
        <v>1488</v>
      </c>
      <c r="E654" s="17">
        <v>103</v>
      </c>
    </row>
    <row r="655" spans="1:5" x14ac:dyDescent="0.15">
      <c r="A655" s="94" t="str">
        <f t="shared" si="10"/>
        <v>Croplan5002VT3</v>
      </c>
      <c r="B655" s="94" t="s">
        <v>1547</v>
      </c>
      <c r="C655" s="94" t="s">
        <v>2081</v>
      </c>
      <c r="D655" s="94" t="s">
        <v>1487</v>
      </c>
      <c r="E655" s="17">
        <v>103</v>
      </c>
    </row>
    <row r="656" spans="1:5" x14ac:dyDescent="0.15">
      <c r="A656" s="94" t="str">
        <f t="shared" si="10"/>
        <v>Croplan501CRW/Bt</v>
      </c>
      <c r="B656" s="94" t="s">
        <v>1547</v>
      </c>
      <c r="C656" s="94" t="s">
        <v>2082</v>
      </c>
      <c r="D656" s="94" t="s">
        <v>1484</v>
      </c>
      <c r="E656" s="17">
        <v>101</v>
      </c>
    </row>
    <row r="657" spans="1:5" x14ac:dyDescent="0.15">
      <c r="A657" s="94" t="str">
        <f t="shared" si="10"/>
        <v>Croplan501RR/Bt</v>
      </c>
      <c r="B657" s="94" t="s">
        <v>1547</v>
      </c>
      <c r="C657" s="94" t="s">
        <v>2083</v>
      </c>
      <c r="D657" s="94" t="s">
        <v>1488</v>
      </c>
      <c r="E657" s="17">
        <v>101</v>
      </c>
    </row>
    <row r="658" spans="1:5" x14ac:dyDescent="0.15">
      <c r="A658" s="94" t="str">
        <f t="shared" si="10"/>
        <v>Croplan501TS</v>
      </c>
      <c r="B658" s="94" t="s">
        <v>1547</v>
      </c>
      <c r="C658" s="94" t="s">
        <v>2541</v>
      </c>
      <c r="D658" s="94" t="s">
        <v>1486</v>
      </c>
      <c r="E658" s="17">
        <v>101</v>
      </c>
    </row>
    <row r="659" spans="1:5" x14ac:dyDescent="0.15">
      <c r="A659" s="94" t="str">
        <f t="shared" si="10"/>
        <v>Croplan503Bt</v>
      </c>
      <c r="B659" s="94" t="s">
        <v>1547</v>
      </c>
      <c r="C659" s="94" t="s">
        <v>2830</v>
      </c>
      <c r="D659" s="94" t="s">
        <v>1492</v>
      </c>
      <c r="E659" s="17">
        <v>104</v>
      </c>
    </row>
    <row r="660" spans="1:5" x14ac:dyDescent="0.15">
      <c r="A660" s="94" t="str">
        <f t="shared" si="10"/>
        <v>Croplan503HX/LL</v>
      </c>
      <c r="B660" s="94" t="s">
        <v>1547</v>
      </c>
      <c r="C660" s="94" t="s">
        <v>2084</v>
      </c>
      <c r="D660" s="94" t="s">
        <v>1485</v>
      </c>
      <c r="E660" s="17">
        <v>104</v>
      </c>
    </row>
    <row r="661" spans="1:5" x14ac:dyDescent="0.15">
      <c r="A661" s="94" t="str">
        <f t="shared" si="10"/>
        <v>Croplan503RR/Bt</v>
      </c>
      <c r="B661" s="94" t="s">
        <v>1547</v>
      </c>
      <c r="C661" s="94" t="s">
        <v>2085</v>
      </c>
      <c r="D661" s="94" t="s">
        <v>1488</v>
      </c>
      <c r="E661" s="17">
        <v>104</v>
      </c>
    </row>
    <row r="662" spans="1:5" x14ac:dyDescent="0.15">
      <c r="A662" s="94" t="str">
        <f t="shared" si="10"/>
        <v>Croplan5103AS3</v>
      </c>
      <c r="B662" s="94" t="s">
        <v>1547</v>
      </c>
      <c r="C662" s="94" t="s">
        <v>3054</v>
      </c>
      <c r="D662" s="94" t="s">
        <v>1792</v>
      </c>
      <c r="E662" s="17">
        <v>102</v>
      </c>
    </row>
    <row r="663" spans="1:5" x14ac:dyDescent="0.15">
      <c r="A663" s="94" t="str">
        <f t="shared" si="10"/>
        <v>Croplan521RR</v>
      </c>
      <c r="B663" s="94" t="s">
        <v>1547</v>
      </c>
      <c r="C663" s="94" t="s">
        <v>2838</v>
      </c>
      <c r="D663" s="94" t="s">
        <v>1786</v>
      </c>
      <c r="E663" s="17">
        <v>102</v>
      </c>
    </row>
    <row r="664" spans="1:5" x14ac:dyDescent="0.15">
      <c r="A664" s="94" t="str">
        <f t="shared" si="10"/>
        <v>Croplan521RR/Bt</v>
      </c>
      <c r="B664" s="94" t="s">
        <v>1547</v>
      </c>
      <c r="C664" s="94" t="s">
        <v>2086</v>
      </c>
      <c r="D664" s="94" t="s">
        <v>1488</v>
      </c>
      <c r="E664" s="17">
        <v>103</v>
      </c>
    </row>
    <row r="665" spans="1:5" x14ac:dyDescent="0.15">
      <c r="A665" s="94" t="str">
        <f t="shared" si="10"/>
        <v>Croplan521TS</v>
      </c>
      <c r="B665" s="94" t="s">
        <v>1547</v>
      </c>
      <c r="C665" s="94" t="s">
        <v>2540</v>
      </c>
      <c r="D665" s="94" t="s">
        <v>1486</v>
      </c>
      <c r="E665" s="17">
        <v>103</v>
      </c>
    </row>
    <row r="666" spans="1:5" x14ac:dyDescent="0.15">
      <c r="A666" s="94" t="str">
        <f t="shared" si="10"/>
        <v>Croplan5338RB</v>
      </c>
      <c r="B666" s="94" t="s">
        <v>1547</v>
      </c>
      <c r="C666" s="94" t="s">
        <v>2087</v>
      </c>
      <c r="D666" s="94" t="s">
        <v>1488</v>
      </c>
      <c r="E666" s="17">
        <v>104</v>
      </c>
    </row>
    <row r="667" spans="1:5" x14ac:dyDescent="0.15">
      <c r="A667" s="94" t="str">
        <f t="shared" si="10"/>
        <v>Croplan5338TS</v>
      </c>
      <c r="B667" s="94" t="s">
        <v>1547</v>
      </c>
      <c r="C667" s="94" t="s">
        <v>2539</v>
      </c>
      <c r="D667" s="94" t="s">
        <v>1486</v>
      </c>
      <c r="E667" s="17">
        <v>104</v>
      </c>
    </row>
    <row r="668" spans="1:5" x14ac:dyDescent="0.15">
      <c r="A668" s="94" t="str">
        <f t="shared" si="10"/>
        <v>Croplan5338VT3</v>
      </c>
      <c r="B668" s="94" t="s">
        <v>1547</v>
      </c>
      <c r="C668" s="94" t="s">
        <v>2088</v>
      </c>
      <c r="D668" s="94" t="s">
        <v>1487</v>
      </c>
      <c r="E668" s="17">
        <v>104</v>
      </c>
    </row>
    <row r="669" spans="1:5" x14ac:dyDescent="0.15">
      <c r="A669" s="94" t="str">
        <f t="shared" si="10"/>
        <v>Croplan5403HX</v>
      </c>
      <c r="B669" s="94" t="s">
        <v>1547</v>
      </c>
      <c r="C669" s="94" t="s">
        <v>2089</v>
      </c>
      <c r="D669" s="94" t="s">
        <v>1485</v>
      </c>
      <c r="E669" s="17">
        <v>105</v>
      </c>
    </row>
    <row r="670" spans="1:5" x14ac:dyDescent="0.15">
      <c r="A670" s="94" t="str">
        <f t="shared" si="10"/>
        <v>Croplan5403HXT</v>
      </c>
      <c r="B670" s="94" t="s">
        <v>1547</v>
      </c>
      <c r="C670" s="94" t="s">
        <v>2090</v>
      </c>
      <c r="D670" s="94" t="s">
        <v>1788</v>
      </c>
      <c r="E670" s="17">
        <v>105</v>
      </c>
    </row>
    <row r="671" spans="1:5" x14ac:dyDescent="0.15">
      <c r="A671" s="94" t="str">
        <f t="shared" si="10"/>
        <v>Croplan5403RB</v>
      </c>
      <c r="B671" s="94" t="s">
        <v>1547</v>
      </c>
      <c r="C671" s="94" t="s">
        <v>2847</v>
      </c>
      <c r="D671" s="94" t="s">
        <v>1488</v>
      </c>
      <c r="E671" s="17">
        <v>105</v>
      </c>
    </row>
    <row r="672" spans="1:5" x14ac:dyDescent="0.15">
      <c r="A672" s="94" t="str">
        <f t="shared" si="10"/>
        <v>Croplan563CRW/Bt</v>
      </c>
      <c r="B672" s="94" t="s">
        <v>1547</v>
      </c>
      <c r="C672" s="94" t="s">
        <v>2519</v>
      </c>
      <c r="D672" s="94" t="s">
        <v>1484</v>
      </c>
      <c r="E672" s="17">
        <v>106</v>
      </c>
    </row>
    <row r="673" spans="1:5" x14ac:dyDescent="0.15">
      <c r="A673" s="94" t="str">
        <f t="shared" si="10"/>
        <v>Croplan563RR/Bt</v>
      </c>
      <c r="B673" s="94" t="s">
        <v>1547</v>
      </c>
      <c r="C673" s="94" t="s">
        <v>2091</v>
      </c>
      <c r="D673" s="94" t="s">
        <v>1488</v>
      </c>
      <c r="E673" s="17">
        <v>106</v>
      </c>
    </row>
    <row r="674" spans="1:5" x14ac:dyDescent="0.15">
      <c r="A674" s="94" t="str">
        <f t="shared" si="10"/>
        <v>Croplan563TS</v>
      </c>
      <c r="B674" s="94" t="s">
        <v>1547</v>
      </c>
      <c r="C674" s="94" t="s">
        <v>2538</v>
      </c>
      <c r="D674" s="94" t="s">
        <v>1486</v>
      </c>
      <c r="E674" s="17">
        <v>106</v>
      </c>
    </row>
    <row r="675" spans="1:5" x14ac:dyDescent="0.15">
      <c r="A675" s="94" t="str">
        <f t="shared" si="10"/>
        <v>Croplan566TS</v>
      </c>
      <c r="B675" s="94" t="s">
        <v>1547</v>
      </c>
      <c r="C675" s="94" t="s">
        <v>2537</v>
      </c>
      <c r="D675" s="94" t="s">
        <v>1486</v>
      </c>
      <c r="E675" s="17">
        <v>106</v>
      </c>
    </row>
    <row r="676" spans="1:5" x14ac:dyDescent="0.15">
      <c r="A676" s="94" t="str">
        <f t="shared" si="10"/>
        <v>Croplan5701CR</v>
      </c>
      <c r="B676" s="94" t="s">
        <v>1547</v>
      </c>
      <c r="C676" s="94" t="s">
        <v>1990</v>
      </c>
      <c r="D676" s="94" t="s">
        <v>1489</v>
      </c>
      <c r="E676" s="17">
        <v>106</v>
      </c>
    </row>
    <row r="677" spans="1:5" x14ac:dyDescent="0.15">
      <c r="A677" s="94" t="str">
        <f t="shared" si="10"/>
        <v>Croplan5701RR</v>
      </c>
      <c r="B677" s="94" t="s">
        <v>1547</v>
      </c>
      <c r="C677" s="94" t="s">
        <v>2092</v>
      </c>
      <c r="D677" s="94" t="s">
        <v>1786</v>
      </c>
      <c r="E677" s="17">
        <v>106</v>
      </c>
    </row>
    <row r="678" spans="1:5" x14ac:dyDescent="0.15">
      <c r="A678" s="94" t="str">
        <f t="shared" si="10"/>
        <v>Croplan573RR</v>
      </c>
      <c r="B678" s="94" t="s">
        <v>1547</v>
      </c>
      <c r="C678" s="94" t="s">
        <v>2093</v>
      </c>
      <c r="D678" s="94" t="s">
        <v>1786</v>
      </c>
      <c r="E678" s="17">
        <v>105</v>
      </c>
    </row>
    <row r="679" spans="1:5" x14ac:dyDescent="0.15">
      <c r="A679" s="94" t="str">
        <f t="shared" si="10"/>
        <v>Croplan5758RB</v>
      </c>
      <c r="B679" s="94" t="s">
        <v>1547</v>
      </c>
      <c r="C679" s="94" t="s">
        <v>2094</v>
      </c>
      <c r="D679" s="94" t="s">
        <v>1488</v>
      </c>
      <c r="E679" s="17">
        <v>106</v>
      </c>
    </row>
    <row r="680" spans="1:5" x14ac:dyDescent="0.15">
      <c r="A680" s="94" t="str">
        <f t="shared" si="10"/>
        <v>Croplan5758TS</v>
      </c>
      <c r="B680" s="94" t="s">
        <v>1547</v>
      </c>
      <c r="C680" s="94" t="s">
        <v>2536</v>
      </c>
      <c r="D680" s="94" t="s">
        <v>1486</v>
      </c>
      <c r="E680" s="17">
        <v>106</v>
      </c>
    </row>
    <row r="681" spans="1:5" x14ac:dyDescent="0.15">
      <c r="A681" s="94" t="str">
        <f t="shared" si="10"/>
        <v>Croplan5758VT3</v>
      </c>
      <c r="B681" s="94" t="s">
        <v>1547</v>
      </c>
      <c r="C681" s="94" t="s">
        <v>2748</v>
      </c>
      <c r="D681" s="94" t="s">
        <v>1487</v>
      </c>
      <c r="E681" s="17">
        <v>106</v>
      </c>
    </row>
    <row r="682" spans="1:5" x14ac:dyDescent="0.15">
      <c r="A682" s="94" t="str">
        <f t="shared" si="10"/>
        <v>Croplan576Bt/CL</v>
      </c>
      <c r="B682" s="94" t="s">
        <v>1547</v>
      </c>
      <c r="C682" s="94" t="s">
        <v>1548</v>
      </c>
      <c r="D682" s="94" t="s">
        <v>247</v>
      </c>
      <c r="E682" s="17">
        <v>107</v>
      </c>
    </row>
    <row r="683" spans="1:5" x14ac:dyDescent="0.15">
      <c r="A683" s="94" t="str">
        <f t="shared" si="10"/>
        <v>Croplan579CL</v>
      </c>
      <c r="B683" s="94" t="s">
        <v>1547</v>
      </c>
      <c r="C683" s="94" t="s">
        <v>2095</v>
      </c>
      <c r="D683" s="94" t="s">
        <v>1383</v>
      </c>
      <c r="E683" s="17">
        <v>107</v>
      </c>
    </row>
    <row r="684" spans="1:5" x14ac:dyDescent="0.15">
      <c r="A684" s="94" t="str">
        <f t="shared" si="10"/>
        <v>Croplan579HX/LL</v>
      </c>
      <c r="B684" s="94" t="s">
        <v>1547</v>
      </c>
      <c r="C684" s="94" t="s">
        <v>2096</v>
      </c>
      <c r="D684" s="94" t="s">
        <v>1485</v>
      </c>
      <c r="E684" s="17">
        <v>108</v>
      </c>
    </row>
    <row r="685" spans="1:5" x14ac:dyDescent="0.15">
      <c r="A685" s="94" t="str">
        <f t="shared" si="10"/>
        <v>Croplan579HXT</v>
      </c>
      <c r="B685" s="94" t="s">
        <v>1547</v>
      </c>
      <c r="C685" s="94" t="s">
        <v>1552</v>
      </c>
      <c r="D685" s="94" t="s">
        <v>1788</v>
      </c>
      <c r="E685" s="17">
        <v>108</v>
      </c>
    </row>
    <row r="686" spans="1:5" x14ac:dyDescent="0.15">
      <c r="A686" s="94" t="str">
        <f t="shared" si="10"/>
        <v>Croplan579RR</v>
      </c>
      <c r="B686" s="94" t="s">
        <v>1547</v>
      </c>
      <c r="C686" s="94" t="s">
        <v>2837</v>
      </c>
      <c r="D686" s="94" t="s">
        <v>1786</v>
      </c>
      <c r="E686" s="17">
        <v>107</v>
      </c>
    </row>
    <row r="687" spans="1:5" x14ac:dyDescent="0.15">
      <c r="A687" s="94" t="str">
        <f t="shared" si="10"/>
        <v>Croplan579VT3</v>
      </c>
      <c r="B687" s="94" t="s">
        <v>1547</v>
      </c>
      <c r="C687" s="94" t="s">
        <v>2747</v>
      </c>
      <c r="D687" s="94" t="s">
        <v>1487</v>
      </c>
      <c r="E687" s="17">
        <v>108</v>
      </c>
    </row>
    <row r="688" spans="1:5" x14ac:dyDescent="0.15">
      <c r="A688" s="94" t="str">
        <f t="shared" si="10"/>
        <v>Croplan5891CR</v>
      </c>
      <c r="B688" s="94" t="s">
        <v>1547</v>
      </c>
      <c r="C688" s="94" t="s">
        <v>1989</v>
      </c>
      <c r="D688" s="94" t="s">
        <v>1489</v>
      </c>
      <c r="E688" s="17">
        <v>106</v>
      </c>
    </row>
    <row r="689" spans="1:5" x14ac:dyDescent="0.15">
      <c r="A689" s="94" t="str">
        <f t="shared" si="10"/>
        <v>Croplan5891RR</v>
      </c>
      <c r="B689" s="94" t="s">
        <v>1547</v>
      </c>
      <c r="C689" s="94" t="s">
        <v>2097</v>
      </c>
      <c r="D689" s="94" t="s">
        <v>1786</v>
      </c>
      <c r="E689" s="17">
        <v>106</v>
      </c>
    </row>
    <row r="690" spans="1:5" x14ac:dyDescent="0.15">
      <c r="A690" s="94" t="str">
        <f t="shared" si="10"/>
        <v>Croplan5891VT3</v>
      </c>
      <c r="B690" s="94" t="s">
        <v>1547</v>
      </c>
      <c r="C690" s="94" t="s">
        <v>2746</v>
      </c>
      <c r="D690" s="94" t="s">
        <v>1487</v>
      </c>
      <c r="E690" s="17">
        <v>106</v>
      </c>
    </row>
    <row r="691" spans="1:5" x14ac:dyDescent="0.15">
      <c r="A691" s="94" t="str">
        <f t="shared" si="10"/>
        <v>Croplan5892VT3</v>
      </c>
      <c r="B691" s="94" t="s">
        <v>1547</v>
      </c>
      <c r="C691" s="94" t="s">
        <v>2745</v>
      </c>
      <c r="D691" s="94" t="s">
        <v>1487</v>
      </c>
      <c r="E691" s="17">
        <v>107</v>
      </c>
    </row>
    <row r="692" spans="1:5" x14ac:dyDescent="0.15">
      <c r="A692" s="94" t="str">
        <f t="shared" si="10"/>
        <v>Croplan5905RR</v>
      </c>
      <c r="B692" s="94" t="s">
        <v>1547</v>
      </c>
      <c r="C692" s="94" t="s">
        <v>2098</v>
      </c>
      <c r="D692" s="94" t="s">
        <v>1786</v>
      </c>
      <c r="E692" s="17">
        <v>109</v>
      </c>
    </row>
    <row r="693" spans="1:5" x14ac:dyDescent="0.15">
      <c r="A693" s="94" t="str">
        <f t="shared" si="10"/>
        <v>Croplan5905VT3</v>
      </c>
      <c r="B693" s="94" t="s">
        <v>1547</v>
      </c>
      <c r="C693" s="94" t="s">
        <v>2744</v>
      </c>
      <c r="D693" s="94" t="s">
        <v>1487</v>
      </c>
      <c r="E693" s="17">
        <v>110</v>
      </c>
    </row>
    <row r="694" spans="1:5" x14ac:dyDescent="0.15">
      <c r="A694" s="94" t="str">
        <f t="shared" si="10"/>
        <v>Croplan591RR</v>
      </c>
      <c r="B694" s="94" t="s">
        <v>1547</v>
      </c>
      <c r="C694" s="94" t="s">
        <v>2099</v>
      </c>
      <c r="D694" s="94" t="s">
        <v>1786</v>
      </c>
      <c r="E694" s="17">
        <v>107</v>
      </c>
    </row>
    <row r="695" spans="1:5" x14ac:dyDescent="0.15">
      <c r="A695" s="94" t="str">
        <f t="shared" si="10"/>
        <v>Croplan591RR/Bt</v>
      </c>
      <c r="B695" s="94" t="s">
        <v>1547</v>
      </c>
      <c r="C695" s="94" t="s">
        <v>2100</v>
      </c>
      <c r="D695" s="94" t="s">
        <v>1488</v>
      </c>
      <c r="E695" s="17">
        <v>108</v>
      </c>
    </row>
    <row r="696" spans="1:5" x14ac:dyDescent="0.15">
      <c r="A696" s="94" t="str">
        <f t="shared" si="10"/>
        <v>Croplan591TS</v>
      </c>
      <c r="B696" s="94" t="s">
        <v>1547</v>
      </c>
      <c r="C696" s="94" t="s">
        <v>2535</v>
      </c>
      <c r="D696" s="94" t="s">
        <v>1486</v>
      </c>
      <c r="E696" s="17">
        <v>108</v>
      </c>
    </row>
    <row r="697" spans="1:5" x14ac:dyDescent="0.15">
      <c r="A697" s="94" t="str">
        <f t="shared" si="10"/>
        <v>Croplan591VT3</v>
      </c>
      <c r="B697" s="94" t="s">
        <v>1547</v>
      </c>
      <c r="C697" s="94" t="s">
        <v>2101</v>
      </c>
      <c r="D697" s="94" t="s">
        <v>1487</v>
      </c>
      <c r="E697" s="17">
        <v>108</v>
      </c>
    </row>
    <row r="698" spans="1:5" x14ac:dyDescent="0.15">
      <c r="A698" s="94" t="str">
        <f t="shared" si="10"/>
        <v>Croplan591VT3 CK</v>
      </c>
      <c r="B698" s="94" t="s">
        <v>1547</v>
      </c>
      <c r="C698" s="94" t="s">
        <v>1218</v>
      </c>
      <c r="D698" s="94" t="s">
        <v>1487</v>
      </c>
      <c r="E698" s="17">
        <v>108</v>
      </c>
    </row>
    <row r="699" spans="1:5" x14ac:dyDescent="0.15">
      <c r="A699" s="94" t="str">
        <f t="shared" si="10"/>
        <v>Croplan5976GT</v>
      </c>
      <c r="B699" s="94" t="s">
        <v>1547</v>
      </c>
      <c r="C699" s="94" t="s">
        <v>3053</v>
      </c>
      <c r="D699" s="94" t="s">
        <v>7</v>
      </c>
      <c r="E699" s="17">
        <v>109</v>
      </c>
    </row>
    <row r="700" spans="1:5" x14ac:dyDescent="0.15">
      <c r="A700" s="94" t="str">
        <f t="shared" si="10"/>
        <v>Croplan598</v>
      </c>
      <c r="B700" s="94" t="s">
        <v>1547</v>
      </c>
      <c r="C700" s="94" t="s">
        <v>2102</v>
      </c>
      <c r="D700" s="94" t="s">
        <v>2641</v>
      </c>
      <c r="E700" s="17">
        <v>105</v>
      </c>
    </row>
    <row r="701" spans="1:5" x14ac:dyDescent="0.15">
      <c r="A701" s="94" t="str">
        <f t="shared" si="10"/>
        <v>Croplan598RR</v>
      </c>
      <c r="B701" s="94" t="s">
        <v>1547</v>
      </c>
      <c r="C701" s="94" t="s">
        <v>2836</v>
      </c>
      <c r="D701" s="94" t="s">
        <v>1786</v>
      </c>
      <c r="E701" s="17">
        <v>105</v>
      </c>
    </row>
    <row r="702" spans="1:5" x14ac:dyDescent="0.15">
      <c r="A702" s="94" t="str">
        <f t="shared" si="10"/>
        <v>Croplan599RR</v>
      </c>
      <c r="B702" s="94" t="s">
        <v>1547</v>
      </c>
      <c r="C702" s="94" t="s">
        <v>2103</v>
      </c>
      <c r="D702" s="94" t="s">
        <v>1786</v>
      </c>
      <c r="E702" s="17">
        <v>107</v>
      </c>
    </row>
    <row r="703" spans="1:5" x14ac:dyDescent="0.15">
      <c r="A703" s="94" t="str">
        <f t="shared" si="10"/>
        <v>Croplan601Bt</v>
      </c>
      <c r="B703" s="94" t="s">
        <v>1547</v>
      </c>
      <c r="C703" s="94" t="s">
        <v>2104</v>
      </c>
      <c r="D703" s="94" t="s">
        <v>1492</v>
      </c>
      <c r="E703" s="17">
        <v>108</v>
      </c>
    </row>
    <row r="704" spans="1:5" x14ac:dyDescent="0.15">
      <c r="A704" s="94" t="str">
        <f t="shared" si="10"/>
        <v>Croplan601RR/Bt</v>
      </c>
      <c r="B704" s="94" t="s">
        <v>1547</v>
      </c>
      <c r="C704" s="94" t="s">
        <v>2105</v>
      </c>
      <c r="D704" s="94" t="s">
        <v>1488</v>
      </c>
      <c r="E704" s="17">
        <v>108</v>
      </c>
    </row>
    <row r="705" spans="1:5" x14ac:dyDescent="0.15">
      <c r="A705" s="94" t="str">
        <f t="shared" si="10"/>
        <v>Croplan601TS</v>
      </c>
      <c r="B705" s="94" t="s">
        <v>1547</v>
      </c>
      <c r="C705" s="94" t="s">
        <v>2524</v>
      </c>
      <c r="D705" s="94" t="s">
        <v>1486</v>
      </c>
      <c r="E705" s="17">
        <v>108</v>
      </c>
    </row>
    <row r="706" spans="1:5" x14ac:dyDescent="0.15">
      <c r="A706" s="94" t="str">
        <f t="shared" ref="A706:A769" si="11">B706&amp;C706</f>
        <v>Croplan6025RB</v>
      </c>
      <c r="B706" s="94" t="s">
        <v>1547</v>
      </c>
      <c r="C706" s="94" t="s">
        <v>2106</v>
      </c>
      <c r="D706" s="94" t="s">
        <v>1488</v>
      </c>
      <c r="E706" s="17">
        <v>110</v>
      </c>
    </row>
    <row r="707" spans="1:5" x14ac:dyDescent="0.15">
      <c r="A707" s="94" t="str">
        <f t="shared" si="11"/>
        <v>Croplan6025TS</v>
      </c>
      <c r="B707" s="94" t="s">
        <v>1547</v>
      </c>
      <c r="C707" s="94" t="s">
        <v>2107</v>
      </c>
      <c r="D707" s="94" t="s">
        <v>1486</v>
      </c>
      <c r="E707" s="17">
        <v>110</v>
      </c>
    </row>
    <row r="708" spans="1:5" x14ac:dyDescent="0.15">
      <c r="A708" s="94" t="str">
        <f t="shared" si="11"/>
        <v>Croplan6069AS3/GT</v>
      </c>
      <c r="B708" s="94" t="s">
        <v>1547</v>
      </c>
      <c r="C708" s="94" t="s">
        <v>2108</v>
      </c>
      <c r="D708" s="94" t="s">
        <v>1796</v>
      </c>
      <c r="E708" s="17">
        <v>110</v>
      </c>
    </row>
    <row r="709" spans="1:5" x14ac:dyDescent="0.15">
      <c r="A709" s="94" t="str">
        <f t="shared" si="11"/>
        <v>Croplan6069LL</v>
      </c>
      <c r="B709" s="94" t="s">
        <v>1547</v>
      </c>
      <c r="C709" s="94" t="s">
        <v>1556</v>
      </c>
      <c r="D709" s="94" t="s">
        <v>1787</v>
      </c>
      <c r="E709" s="17">
        <v>110</v>
      </c>
    </row>
    <row r="710" spans="1:5" x14ac:dyDescent="0.15">
      <c r="A710" s="94" t="str">
        <f t="shared" si="11"/>
        <v>Croplan6120RB</v>
      </c>
      <c r="B710" s="94" t="s">
        <v>1547</v>
      </c>
      <c r="C710" s="94" t="s">
        <v>2109</v>
      </c>
      <c r="D710" s="94" t="s">
        <v>1488</v>
      </c>
      <c r="E710" s="17">
        <v>110</v>
      </c>
    </row>
    <row r="711" spans="1:5" x14ac:dyDescent="0.15">
      <c r="A711" s="94" t="str">
        <f t="shared" si="11"/>
        <v>Croplan6120TS</v>
      </c>
      <c r="B711" s="94" t="s">
        <v>1547</v>
      </c>
      <c r="C711" s="94" t="s">
        <v>2534</v>
      </c>
      <c r="D711" s="94" t="s">
        <v>1486</v>
      </c>
      <c r="E711" s="17">
        <v>110</v>
      </c>
    </row>
    <row r="712" spans="1:5" x14ac:dyDescent="0.15">
      <c r="A712" s="94" t="str">
        <f t="shared" si="11"/>
        <v>Croplan6125VT3</v>
      </c>
      <c r="B712" s="94" t="s">
        <v>1547</v>
      </c>
      <c r="C712" s="94" t="s">
        <v>1219</v>
      </c>
      <c r="D712" s="94" t="s">
        <v>1487</v>
      </c>
      <c r="E712" s="17">
        <v>109</v>
      </c>
    </row>
    <row r="713" spans="1:5" x14ac:dyDescent="0.15">
      <c r="A713" s="94" t="str">
        <f t="shared" si="11"/>
        <v>Croplan6126VT3</v>
      </c>
      <c r="B713" s="94" t="s">
        <v>1547</v>
      </c>
      <c r="C713" s="94" t="s">
        <v>3046</v>
      </c>
      <c r="D713" s="94" t="s">
        <v>1487</v>
      </c>
      <c r="E713" s="17">
        <v>110</v>
      </c>
    </row>
    <row r="714" spans="1:5" x14ac:dyDescent="0.15">
      <c r="A714" s="94" t="str">
        <f t="shared" si="11"/>
        <v>Croplan613</v>
      </c>
      <c r="B714" s="94" t="s">
        <v>1547</v>
      </c>
      <c r="C714" s="94" t="s">
        <v>2110</v>
      </c>
      <c r="D714" s="94" t="s">
        <v>2641</v>
      </c>
      <c r="E714" s="17">
        <v>108</v>
      </c>
    </row>
    <row r="715" spans="1:5" x14ac:dyDescent="0.15">
      <c r="A715" s="94" t="str">
        <f t="shared" si="11"/>
        <v>Croplan613Bt</v>
      </c>
      <c r="B715" s="94" t="s">
        <v>1547</v>
      </c>
      <c r="C715" s="94" t="s">
        <v>2829</v>
      </c>
      <c r="D715" s="94" t="s">
        <v>1492</v>
      </c>
      <c r="E715" s="17">
        <v>108</v>
      </c>
    </row>
    <row r="716" spans="1:5" x14ac:dyDescent="0.15">
      <c r="A716" s="94" t="str">
        <f t="shared" si="11"/>
        <v>Croplan6150VT3</v>
      </c>
      <c r="B716" s="94" t="s">
        <v>1547</v>
      </c>
      <c r="C716" s="94" t="s">
        <v>3045</v>
      </c>
      <c r="D716" s="94" t="s">
        <v>1487</v>
      </c>
      <c r="E716" s="17">
        <v>111</v>
      </c>
    </row>
    <row r="717" spans="1:5" x14ac:dyDescent="0.15">
      <c r="A717" s="94" t="str">
        <f t="shared" si="11"/>
        <v>Croplan6226VT3</v>
      </c>
      <c r="B717" s="94" t="s">
        <v>1547</v>
      </c>
      <c r="C717" s="94" t="s">
        <v>3043</v>
      </c>
      <c r="D717" s="94" t="s">
        <v>1487</v>
      </c>
      <c r="E717" s="17">
        <v>111</v>
      </c>
    </row>
    <row r="718" spans="1:5" x14ac:dyDescent="0.15">
      <c r="A718" s="94" t="str">
        <f t="shared" si="11"/>
        <v>Croplan6291VT3</v>
      </c>
      <c r="B718" s="94" t="s">
        <v>1547</v>
      </c>
      <c r="C718" s="94" t="s">
        <v>2111</v>
      </c>
      <c r="D718" s="94" t="s">
        <v>1487</v>
      </c>
      <c r="E718" s="17">
        <v>111</v>
      </c>
    </row>
    <row r="719" spans="1:5" x14ac:dyDescent="0.15">
      <c r="A719" s="94" t="str">
        <f t="shared" si="11"/>
        <v>Croplan630TS</v>
      </c>
      <c r="B719" s="94" t="s">
        <v>1547</v>
      </c>
      <c r="C719" s="94" t="s">
        <v>2523</v>
      </c>
      <c r="D719" s="94" t="s">
        <v>1486</v>
      </c>
      <c r="E719" s="17">
        <v>110</v>
      </c>
    </row>
    <row r="720" spans="1:5" x14ac:dyDescent="0.15">
      <c r="A720" s="94" t="str">
        <f t="shared" si="11"/>
        <v>Croplan631</v>
      </c>
      <c r="B720" s="94" t="s">
        <v>1547</v>
      </c>
      <c r="C720" s="94" t="s">
        <v>2112</v>
      </c>
      <c r="D720" s="94" t="s">
        <v>2641</v>
      </c>
      <c r="E720" s="17">
        <v>110</v>
      </c>
    </row>
    <row r="721" spans="1:5" x14ac:dyDescent="0.15">
      <c r="A721" s="94" t="str">
        <f t="shared" si="11"/>
        <v>Croplan631Bt</v>
      </c>
      <c r="B721" s="94" t="s">
        <v>1547</v>
      </c>
      <c r="C721" s="94" t="s">
        <v>2832</v>
      </c>
      <c r="D721" s="94" t="s">
        <v>1492</v>
      </c>
      <c r="E721" s="17">
        <v>111</v>
      </c>
    </row>
    <row r="722" spans="1:5" x14ac:dyDescent="0.15">
      <c r="A722" s="94" t="str">
        <f t="shared" si="11"/>
        <v>Croplan631CRW/RR</v>
      </c>
      <c r="B722" s="94" t="s">
        <v>1547</v>
      </c>
      <c r="C722" s="94" t="s">
        <v>1988</v>
      </c>
      <c r="D722" s="94" t="s">
        <v>1488</v>
      </c>
      <c r="E722" s="17">
        <v>110</v>
      </c>
    </row>
    <row r="723" spans="1:5" x14ac:dyDescent="0.15">
      <c r="A723" s="94" t="str">
        <f t="shared" si="11"/>
        <v>Croplan631RR</v>
      </c>
      <c r="B723" s="94" t="s">
        <v>1547</v>
      </c>
      <c r="C723" s="94" t="s">
        <v>2113</v>
      </c>
      <c r="D723" s="94" t="s">
        <v>1786</v>
      </c>
      <c r="E723" s="17">
        <v>110</v>
      </c>
    </row>
    <row r="724" spans="1:5" x14ac:dyDescent="0.15">
      <c r="A724" s="94" t="str">
        <f t="shared" si="11"/>
        <v>Croplan631RR/Bt</v>
      </c>
      <c r="B724" s="94" t="s">
        <v>1547</v>
      </c>
      <c r="C724" s="94" t="s">
        <v>2842</v>
      </c>
      <c r="D724" s="94" t="s">
        <v>1488</v>
      </c>
      <c r="E724" s="17">
        <v>111</v>
      </c>
    </row>
    <row r="725" spans="1:5" x14ac:dyDescent="0.15">
      <c r="A725" s="94" t="str">
        <f t="shared" si="11"/>
        <v>Croplan631TS</v>
      </c>
      <c r="B725" s="94" t="s">
        <v>1547</v>
      </c>
      <c r="C725" s="94" t="s">
        <v>2533</v>
      </c>
      <c r="D725" s="94" t="s">
        <v>1486</v>
      </c>
      <c r="E725" s="17">
        <v>111</v>
      </c>
    </row>
    <row r="726" spans="1:5" x14ac:dyDescent="0.15">
      <c r="A726" s="94" t="str">
        <f t="shared" si="11"/>
        <v>Croplan6331RR</v>
      </c>
      <c r="B726" s="94" t="s">
        <v>1547</v>
      </c>
      <c r="C726" s="94" t="s">
        <v>3042</v>
      </c>
      <c r="D726" s="94" t="s">
        <v>1786</v>
      </c>
      <c r="E726" s="17">
        <v>110</v>
      </c>
    </row>
    <row r="727" spans="1:5" x14ac:dyDescent="0.15">
      <c r="A727" s="94" t="str">
        <f t="shared" si="11"/>
        <v>Croplan6331VT3</v>
      </c>
      <c r="B727" s="94" t="s">
        <v>1547</v>
      </c>
      <c r="C727" s="94" t="s">
        <v>3044</v>
      </c>
      <c r="D727" s="94" t="s">
        <v>1487</v>
      </c>
      <c r="E727" s="17">
        <v>111</v>
      </c>
    </row>
    <row r="728" spans="1:5" x14ac:dyDescent="0.15">
      <c r="A728" s="94" t="str">
        <f t="shared" si="11"/>
        <v>Croplan6343RB</v>
      </c>
      <c r="B728" s="94" t="s">
        <v>1547</v>
      </c>
      <c r="C728" s="94" t="s">
        <v>2114</v>
      </c>
      <c r="D728" s="94" t="s">
        <v>1488</v>
      </c>
      <c r="E728" s="17">
        <v>112</v>
      </c>
    </row>
    <row r="729" spans="1:5" x14ac:dyDescent="0.15">
      <c r="A729" s="94" t="str">
        <f t="shared" si="11"/>
        <v>Croplan6343TS</v>
      </c>
      <c r="B729" s="94" t="s">
        <v>1547</v>
      </c>
      <c r="C729" s="94" t="s">
        <v>2532</v>
      </c>
      <c r="D729" s="94" t="s">
        <v>1486</v>
      </c>
      <c r="E729" s="17">
        <v>112</v>
      </c>
    </row>
    <row r="730" spans="1:5" x14ac:dyDescent="0.15">
      <c r="A730" s="94" t="str">
        <f t="shared" si="11"/>
        <v>Croplan6373RB</v>
      </c>
      <c r="B730" s="94" t="s">
        <v>1547</v>
      </c>
      <c r="C730" s="94" t="s">
        <v>2846</v>
      </c>
      <c r="D730" s="94" t="s">
        <v>1488</v>
      </c>
      <c r="E730" s="17">
        <v>112</v>
      </c>
    </row>
    <row r="731" spans="1:5" x14ac:dyDescent="0.15">
      <c r="A731" s="94" t="str">
        <f t="shared" si="11"/>
        <v>Croplan6425VT3</v>
      </c>
      <c r="B731" s="94" t="s">
        <v>1547</v>
      </c>
      <c r="C731" s="94" t="s">
        <v>2115</v>
      </c>
      <c r="D731" s="94" t="s">
        <v>1487</v>
      </c>
      <c r="E731" s="17">
        <v>112</v>
      </c>
    </row>
    <row r="732" spans="1:5" x14ac:dyDescent="0.15">
      <c r="A732" s="94" t="str">
        <f t="shared" si="11"/>
        <v>Croplan6425VT3</v>
      </c>
      <c r="B732" s="94" t="s">
        <v>1547</v>
      </c>
      <c r="C732" s="94" t="s">
        <v>2115</v>
      </c>
      <c r="D732" s="94" t="s">
        <v>1487</v>
      </c>
      <c r="E732" s="17">
        <v>112</v>
      </c>
    </row>
    <row r="733" spans="1:5" x14ac:dyDescent="0.15">
      <c r="A733" s="94" t="str">
        <f t="shared" si="11"/>
        <v>Croplan6431VT3</v>
      </c>
      <c r="B733" s="94" t="s">
        <v>1547</v>
      </c>
      <c r="C733" s="94" t="s">
        <v>2116</v>
      </c>
      <c r="D733" s="94" t="s">
        <v>1487</v>
      </c>
      <c r="E733" s="17">
        <v>112</v>
      </c>
    </row>
    <row r="734" spans="1:5" x14ac:dyDescent="0.15">
      <c r="A734" s="94" t="str">
        <f t="shared" si="11"/>
        <v>Croplan643RR/Bt</v>
      </c>
      <c r="B734" s="94" t="s">
        <v>1547</v>
      </c>
      <c r="C734" s="94" t="s">
        <v>2117</v>
      </c>
      <c r="D734" s="94" t="s">
        <v>1488</v>
      </c>
      <c r="E734" s="17">
        <v>111</v>
      </c>
    </row>
    <row r="735" spans="1:5" x14ac:dyDescent="0.15">
      <c r="A735" s="94" t="str">
        <f t="shared" si="11"/>
        <v>Croplan6440PL</v>
      </c>
      <c r="B735" s="94" t="s">
        <v>1547</v>
      </c>
      <c r="C735" s="94" t="s">
        <v>2521</v>
      </c>
      <c r="D735" s="94" t="s">
        <v>1484</v>
      </c>
      <c r="E735" s="17">
        <v>111</v>
      </c>
    </row>
    <row r="736" spans="1:5" x14ac:dyDescent="0.15">
      <c r="A736" s="94" t="str">
        <f t="shared" si="11"/>
        <v>Croplan6440RB</v>
      </c>
      <c r="B736" s="94" t="s">
        <v>1547</v>
      </c>
      <c r="C736" s="94" t="s">
        <v>2118</v>
      </c>
      <c r="D736" s="94" t="s">
        <v>1488</v>
      </c>
      <c r="E736" s="17">
        <v>111</v>
      </c>
    </row>
    <row r="737" spans="1:5" x14ac:dyDescent="0.15">
      <c r="A737" s="94" t="str">
        <f t="shared" si="11"/>
        <v>Croplan6440TS</v>
      </c>
      <c r="B737" s="94" t="s">
        <v>1547</v>
      </c>
      <c r="C737" s="94" t="s">
        <v>2119</v>
      </c>
      <c r="D737" s="94" t="s">
        <v>1486</v>
      </c>
      <c r="E737" s="17">
        <v>111</v>
      </c>
    </row>
    <row r="738" spans="1:5" x14ac:dyDescent="0.15">
      <c r="A738" s="94" t="str">
        <f t="shared" si="11"/>
        <v>Croplan645RR/Bt</v>
      </c>
      <c r="B738" s="94" t="s">
        <v>1547</v>
      </c>
      <c r="C738" s="94" t="s">
        <v>2120</v>
      </c>
      <c r="D738" s="94" t="s">
        <v>1488</v>
      </c>
      <c r="E738" s="17">
        <v>111</v>
      </c>
    </row>
    <row r="739" spans="1:5" x14ac:dyDescent="0.15">
      <c r="A739" s="94" t="str">
        <f t="shared" si="11"/>
        <v>Croplan645TS</v>
      </c>
      <c r="B739" s="94" t="s">
        <v>1547</v>
      </c>
      <c r="C739" s="94" t="s">
        <v>2531</v>
      </c>
      <c r="D739" s="94" t="s">
        <v>1486</v>
      </c>
      <c r="E739" s="17">
        <v>111</v>
      </c>
    </row>
    <row r="740" spans="1:5" x14ac:dyDescent="0.15">
      <c r="A740" s="94" t="str">
        <f t="shared" si="11"/>
        <v>Croplan6463VT3</v>
      </c>
      <c r="B740" s="94" t="s">
        <v>1547</v>
      </c>
      <c r="C740" s="94" t="s">
        <v>2121</v>
      </c>
      <c r="D740" s="94" t="s">
        <v>1487</v>
      </c>
      <c r="E740" s="17">
        <v>112</v>
      </c>
    </row>
    <row r="741" spans="1:5" x14ac:dyDescent="0.15">
      <c r="A741" s="94" t="str">
        <f t="shared" si="11"/>
        <v>Croplan6525VT3</v>
      </c>
      <c r="B741" s="94" t="s">
        <v>1547</v>
      </c>
      <c r="C741" s="94" t="s">
        <v>1220</v>
      </c>
      <c r="D741" s="94" t="s">
        <v>1487</v>
      </c>
      <c r="E741" s="17">
        <v>112</v>
      </c>
    </row>
    <row r="742" spans="1:5" x14ac:dyDescent="0.15">
      <c r="A742" s="94" t="str">
        <f t="shared" si="11"/>
        <v>Croplan6531VT3</v>
      </c>
      <c r="B742" s="94" t="s">
        <v>1547</v>
      </c>
      <c r="C742" s="94" t="s">
        <v>1221</v>
      </c>
      <c r="D742" s="94" t="s">
        <v>1487</v>
      </c>
      <c r="E742" s="17">
        <v>113</v>
      </c>
    </row>
    <row r="743" spans="1:5" x14ac:dyDescent="0.15">
      <c r="A743" s="94" t="str">
        <f t="shared" si="11"/>
        <v>Croplan6550RR</v>
      </c>
      <c r="B743" s="94" t="s">
        <v>1547</v>
      </c>
      <c r="C743" s="94" t="s">
        <v>2122</v>
      </c>
      <c r="D743" s="94" t="s">
        <v>1786</v>
      </c>
      <c r="E743" s="17">
        <v>113</v>
      </c>
    </row>
    <row r="744" spans="1:5" x14ac:dyDescent="0.15">
      <c r="A744" s="94" t="str">
        <f t="shared" si="11"/>
        <v>Croplan6593VT3</v>
      </c>
      <c r="B744" s="94" t="s">
        <v>1547</v>
      </c>
      <c r="C744" s="94" t="s">
        <v>2743</v>
      </c>
      <c r="D744" s="94" t="s">
        <v>1487</v>
      </c>
      <c r="E744" s="17">
        <v>112</v>
      </c>
    </row>
    <row r="745" spans="1:5" x14ac:dyDescent="0.15">
      <c r="A745" s="94" t="str">
        <f t="shared" si="11"/>
        <v>Croplan663</v>
      </c>
      <c r="B745" s="94" t="s">
        <v>1547</v>
      </c>
      <c r="C745" s="94" t="s">
        <v>2123</v>
      </c>
      <c r="D745" s="94" t="s">
        <v>2641</v>
      </c>
      <c r="E745" s="17">
        <v>111</v>
      </c>
    </row>
    <row r="746" spans="1:5" x14ac:dyDescent="0.15">
      <c r="A746" s="94" t="str">
        <f t="shared" si="11"/>
        <v>Croplan6631VT3</v>
      </c>
      <c r="B746" s="94" t="s">
        <v>1547</v>
      </c>
      <c r="C746" s="94" t="s">
        <v>2742</v>
      </c>
      <c r="D746" s="94" t="s">
        <v>1487</v>
      </c>
      <c r="E746" s="17">
        <v>113</v>
      </c>
    </row>
    <row r="747" spans="1:5" x14ac:dyDescent="0.15">
      <c r="A747" s="94" t="str">
        <f t="shared" si="11"/>
        <v>Croplan663RR</v>
      </c>
      <c r="B747" s="94" t="s">
        <v>1547</v>
      </c>
      <c r="C747" s="94" t="s">
        <v>2124</v>
      </c>
      <c r="D747" s="94" t="s">
        <v>1786</v>
      </c>
      <c r="E747" s="17">
        <v>111</v>
      </c>
    </row>
    <row r="748" spans="1:5" x14ac:dyDescent="0.15">
      <c r="A748" s="94" t="str">
        <f t="shared" si="11"/>
        <v>Croplan663RR/Bt</v>
      </c>
      <c r="B748" s="94" t="s">
        <v>1547</v>
      </c>
      <c r="C748" s="94" t="s">
        <v>2125</v>
      </c>
      <c r="D748" s="94" t="s">
        <v>1488</v>
      </c>
      <c r="E748" s="17">
        <v>112</v>
      </c>
    </row>
    <row r="749" spans="1:5" x14ac:dyDescent="0.15">
      <c r="A749" s="94" t="str">
        <f t="shared" si="11"/>
        <v>Croplan663TS</v>
      </c>
      <c r="B749" s="94" t="s">
        <v>1547</v>
      </c>
      <c r="C749" s="94" t="s">
        <v>2530</v>
      </c>
      <c r="D749" s="94" t="s">
        <v>1486</v>
      </c>
      <c r="E749" s="17">
        <v>112</v>
      </c>
    </row>
    <row r="750" spans="1:5" x14ac:dyDescent="0.15">
      <c r="A750" s="94" t="str">
        <f t="shared" si="11"/>
        <v>Croplan663VT3</v>
      </c>
      <c r="B750" s="94" t="s">
        <v>1547</v>
      </c>
      <c r="C750" s="94" t="s">
        <v>2126</v>
      </c>
      <c r="D750" s="94" t="s">
        <v>1487</v>
      </c>
      <c r="E750" s="17">
        <v>112</v>
      </c>
    </row>
    <row r="751" spans="1:5" x14ac:dyDescent="0.15">
      <c r="A751" s="94" t="str">
        <f t="shared" si="11"/>
        <v>Croplan6695RH</v>
      </c>
      <c r="B751" s="94" t="s">
        <v>1547</v>
      </c>
      <c r="C751" s="94" t="s">
        <v>2828</v>
      </c>
      <c r="D751" s="94" t="s">
        <v>1490</v>
      </c>
      <c r="E751" s="17">
        <v>113</v>
      </c>
    </row>
    <row r="752" spans="1:5" x14ac:dyDescent="0.15">
      <c r="A752" s="94" t="str">
        <f t="shared" si="11"/>
        <v>Croplan6695RHXT</v>
      </c>
      <c r="B752" s="94" t="s">
        <v>1547</v>
      </c>
      <c r="C752" s="94" t="s">
        <v>1551</v>
      </c>
      <c r="D752" s="94" t="s">
        <v>1490</v>
      </c>
      <c r="E752" s="17">
        <v>113</v>
      </c>
    </row>
    <row r="753" spans="1:5" x14ac:dyDescent="0.15">
      <c r="A753" s="94" t="str">
        <f t="shared" si="11"/>
        <v>Croplan6725VT3</v>
      </c>
      <c r="B753" s="94" t="s">
        <v>1547</v>
      </c>
      <c r="C753" s="94" t="s">
        <v>2127</v>
      </c>
      <c r="D753" s="94" t="s">
        <v>1487</v>
      </c>
      <c r="E753" s="17">
        <v>113</v>
      </c>
    </row>
    <row r="754" spans="1:5" x14ac:dyDescent="0.15">
      <c r="A754" s="94" t="str">
        <f t="shared" si="11"/>
        <v>Croplan678</v>
      </c>
      <c r="B754" s="94" t="s">
        <v>1547</v>
      </c>
      <c r="C754" s="94" t="s">
        <v>2128</v>
      </c>
      <c r="D754" s="94" t="s">
        <v>2641</v>
      </c>
      <c r="E754" s="17">
        <v>112</v>
      </c>
    </row>
    <row r="755" spans="1:5" x14ac:dyDescent="0.15">
      <c r="A755" s="94" t="str">
        <f t="shared" si="11"/>
        <v>Croplan678CL</v>
      </c>
      <c r="B755" s="94" t="s">
        <v>1547</v>
      </c>
      <c r="C755" s="94" t="s">
        <v>2129</v>
      </c>
      <c r="D755" s="94" t="s">
        <v>1383</v>
      </c>
      <c r="E755" s="17">
        <v>112</v>
      </c>
    </row>
    <row r="756" spans="1:5" x14ac:dyDescent="0.15">
      <c r="A756" s="94" t="str">
        <f t="shared" si="11"/>
        <v>Croplan678RR</v>
      </c>
      <c r="B756" s="94" t="s">
        <v>1547</v>
      </c>
      <c r="C756" s="94" t="s">
        <v>2130</v>
      </c>
      <c r="D756" s="94" t="s">
        <v>1786</v>
      </c>
      <c r="E756" s="17">
        <v>112</v>
      </c>
    </row>
    <row r="757" spans="1:5" x14ac:dyDescent="0.15">
      <c r="A757" s="94" t="str">
        <f t="shared" si="11"/>
        <v>Croplan678RR/Bt</v>
      </c>
      <c r="B757" s="94" t="s">
        <v>1547</v>
      </c>
      <c r="C757" s="94" t="s">
        <v>2131</v>
      </c>
      <c r="D757" s="94" t="s">
        <v>1488</v>
      </c>
      <c r="E757" s="17">
        <v>113</v>
      </c>
    </row>
    <row r="758" spans="1:5" x14ac:dyDescent="0.15">
      <c r="A758" s="94" t="str">
        <f t="shared" si="11"/>
        <v>Croplan6798RH</v>
      </c>
      <c r="B758" s="94" t="s">
        <v>1547</v>
      </c>
      <c r="C758" s="94" t="s">
        <v>2132</v>
      </c>
      <c r="D758" s="94" t="s">
        <v>1490</v>
      </c>
      <c r="E758" s="17">
        <v>111</v>
      </c>
    </row>
    <row r="759" spans="1:5" x14ac:dyDescent="0.15">
      <c r="A759" s="94" t="str">
        <f t="shared" si="11"/>
        <v>Croplan6818RB</v>
      </c>
      <c r="B759" s="94" t="s">
        <v>1547</v>
      </c>
      <c r="C759" s="94" t="s">
        <v>2133</v>
      </c>
      <c r="D759" s="94" t="s">
        <v>1488</v>
      </c>
      <c r="E759" s="17">
        <v>114</v>
      </c>
    </row>
    <row r="760" spans="1:5" x14ac:dyDescent="0.15">
      <c r="A760" s="94" t="str">
        <f t="shared" si="11"/>
        <v>Croplan6818RR</v>
      </c>
      <c r="B760" s="94" t="s">
        <v>1547</v>
      </c>
      <c r="C760" s="94" t="s">
        <v>2134</v>
      </c>
      <c r="D760" s="94" t="s">
        <v>1786</v>
      </c>
      <c r="E760" s="17">
        <v>113</v>
      </c>
    </row>
    <row r="761" spans="1:5" x14ac:dyDescent="0.15">
      <c r="A761" s="94" t="str">
        <f t="shared" si="11"/>
        <v>Croplan6818TS</v>
      </c>
      <c r="B761" s="94" t="s">
        <v>1547</v>
      </c>
      <c r="C761" s="94" t="s">
        <v>2529</v>
      </c>
      <c r="D761" s="94" t="s">
        <v>1486</v>
      </c>
      <c r="E761" s="17">
        <v>114</v>
      </c>
    </row>
    <row r="762" spans="1:5" x14ac:dyDescent="0.15">
      <c r="A762" s="94" t="str">
        <f t="shared" si="11"/>
        <v>Croplan6818VT3</v>
      </c>
      <c r="B762" s="94" t="s">
        <v>1547</v>
      </c>
      <c r="C762" s="94" t="s">
        <v>2135</v>
      </c>
      <c r="D762" s="94" t="s">
        <v>1487</v>
      </c>
      <c r="E762" s="17">
        <v>114</v>
      </c>
    </row>
    <row r="763" spans="1:5" x14ac:dyDescent="0.15">
      <c r="A763" s="94" t="str">
        <f t="shared" si="11"/>
        <v>Croplan6831HXT</v>
      </c>
      <c r="B763" s="94" t="s">
        <v>1547</v>
      </c>
      <c r="C763" s="94" t="s">
        <v>2136</v>
      </c>
      <c r="D763" s="94" t="s">
        <v>1788</v>
      </c>
      <c r="E763" s="17">
        <v>112</v>
      </c>
    </row>
    <row r="764" spans="1:5" x14ac:dyDescent="0.15">
      <c r="A764" s="94" t="str">
        <f t="shared" si="11"/>
        <v>Croplan6831RH</v>
      </c>
      <c r="B764" s="94" t="s">
        <v>1547</v>
      </c>
      <c r="C764" s="94" t="s">
        <v>2137</v>
      </c>
      <c r="D764" s="94" t="s">
        <v>1490</v>
      </c>
      <c r="E764" s="17">
        <v>112</v>
      </c>
    </row>
    <row r="765" spans="1:5" x14ac:dyDescent="0.15">
      <c r="A765" s="94" t="str">
        <f t="shared" si="11"/>
        <v>Croplan6831RHXT</v>
      </c>
      <c r="B765" s="94" t="s">
        <v>1547</v>
      </c>
      <c r="C765" s="94" t="s">
        <v>1222</v>
      </c>
      <c r="D765" s="94" t="s">
        <v>1789</v>
      </c>
      <c r="E765" s="17">
        <v>112</v>
      </c>
    </row>
    <row r="766" spans="1:5" x14ac:dyDescent="0.15">
      <c r="A766" s="94" t="str">
        <f t="shared" si="11"/>
        <v>Croplan6831RR</v>
      </c>
      <c r="B766" s="94" t="s">
        <v>1547</v>
      </c>
      <c r="C766" s="94" t="s">
        <v>2138</v>
      </c>
      <c r="D766" s="94" t="s">
        <v>1786</v>
      </c>
      <c r="E766" s="17">
        <v>111</v>
      </c>
    </row>
    <row r="767" spans="1:5" x14ac:dyDescent="0.15">
      <c r="A767" s="94" t="str">
        <f t="shared" si="11"/>
        <v>Croplan6831TS</v>
      </c>
      <c r="B767" s="94" t="s">
        <v>1547</v>
      </c>
      <c r="C767" s="94" t="s">
        <v>2528</v>
      </c>
      <c r="D767" s="94" t="s">
        <v>1486</v>
      </c>
      <c r="E767" s="17">
        <v>112</v>
      </c>
    </row>
    <row r="768" spans="1:5" x14ac:dyDescent="0.15">
      <c r="A768" s="94" t="str">
        <f t="shared" si="11"/>
        <v>Croplan685</v>
      </c>
      <c r="B768" s="94" t="s">
        <v>1547</v>
      </c>
      <c r="C768" s="94" t="s">
        <v>2139</v>
      </c>
      <c r="D768" s="94" t="s">
        <v>2641</v>
      </c>
      <c r="E768" s="17">
        <v>111</v>
      </c>
    </row>
    <row r="769" spans="1:5" x14ac:dyDescent="0.15">
      <c r="A769" s="94" t="str">
        <f t="shared" si="11"/>
        <v>Croplan685HX/LL</v>
      </c>
      <c r="B769" s="94" t="s">
        <v>1547</v>
      </c>
      <c r="C769" s="94" t="s">
        <v>2140</v>
      </c>
      <c r="D769" s="94" t="s">
        <v>1485</v>
      </c>
      <c r="E769" s="17">
        <v>112</v>
      </c>
    </row>
    <row r="770" spans="1:5" x14ac:dyDescent="0.15">
      <c r="A770" s="94" t="str">
        <f t="shared" ref="A770:A833" si="12">B770&amp;C770</f>
        <v>Croplan6886RB</v>
      </c>
      <c r="B770" s="94" t="s">
        <v>1547</v>
      </c>
      <c r="C770" s="94" t="s">
        <v>2141</v>
      </c>
      <c r="D770" s="94" t="s">
        <v>1488</v>
      </c>
      <c r="E770" s="17">
        <v>112</v>
      </c>
    </row>
    <row r="771" spans="1:5" x14ac:dyDescent="0.15">
      <c r="A771" s="94" t="str">
        <f t="shared" si="12"/>
        <v>Croplan6886TS</v>
      </c>
      <c r="B771" s="94" t="s">
        <v>1547</v>
      </c>
      <c r="C771" s="94" t="s">
        <v>2142</v>
      </c>
      <c r="D771" s="94" t="s">
        <v>1486</v>
      </c>
      <c r="E771" s="17">
        <v>112</v>
      </c>
    </row>
    <row r="772" spans="1:5" x14ac:dyDescent="0.15">
      <c r="A772" s="94" t="str">
        <f t="shared" si="12"/>
        <v>Croplan6886VT3</v>
      </c>
      <c r="B772" s="94" t="s">
        <v>1547</v>
      </c>
      <c r="C772" s="94" t="s">
        <v>2741</v>
      </c>
      <c r="D772" s="94" t="s">
        <v>1487</v>
      </c>
      <c r="E772" s="17">
        <v>112</v>
      </c>
    </row>
    <row r="773" spans="1:5" x14ac:dyDescent="0.15">
      <c r="A773" s="94" t="str">
        <f t="shared" si="12"/>
        <v>Croplan691</v>
      </c>
      <c r="B773" s="94" t="s">
        <v>1547</v>
      </c>
      <c r="C773" s="94" t="s">
        <v>2143</v>
      </c>
      <c r="D773" s="94" t="s">
        <v>2641</v>
      </c>
      <c r="E773" s="17">
        <v>112</v>
      </c>
    </row>
    <row r="774" spans="1:5" x14ac:dyDescent="0.15">
      <c r="A774" s="94" t="str">
        <f t="shared" si="12"/>
        <v>Croplan691Bt/LL</v>
      </c>
      <c r="B774" s="94" t="s">
        <v>1547</v>
      </c>
      <c r="C774" s="94" t="s">
        <v>1555</v>
      </c>
      <c r="D774" s="94" t="s">
        <v>2877</v>
      </c>
      <c r="E774" s="17">
        <v>113</v>
      </c>
    </row>
    <row r="775" spans="1:5" x14ac:dyDescent="0.15">
      <c r="A775" s="94" t="str">
        <f t="shared" si="12"/>
        <v>Croplan691CL</v>
      </c>
      <c r="B775" s="94" t="s">
        <v>1547</v>
      </c>
      <c r="C775" s="94" t="s">
        <v>2144</v>
      </c>
      <c r="D775" s="94" t="s">
        <v>1383</v>
      </c>
      <c r="E775" s="17">
        <v>112</v>
      </c>
    </row>
    <row r="776" spans="1:5" x14ac:dyDescent="0.15">
      <c r="A776" s="94" t="str">
        <f t="shared" si="12"/>
        <v>Croplan691RR</v>
      </c>
      <c r="B776" s="94" t="s">
        <v>1547</v>
      </c>
      <c r="C776" s="94" t="s">
        <v>2145</v>
      </c>
      <c r="D776" s="94" t="s">
        <v>1786</v>
      </c>
      <c r="E776" s="17">
        <v>112</v>
      </c>
    </row>
    <row r="777" spans="1:5" x14ac:dyDescent="0.15">
      <c r="A777" s="94" t="str">
        <f t="shared" si="12"/>
        <v>Croplan693HX/LL/CL</v>
      </c>
      <c r="B777" s="94" t="s">
        <v>1547</v>
      </c>
      <c r="C777" s="94" t="s">
        <v>2146</v>
      </c>
      <c r="D777" s="94" t="s">
        <v>1862</v>
      </c>
      <c r="E777" s="17">
        <v>112</v>
      </c>
    </row>
    <row r="778" spans="1:5" x14ac:dyDescent="0.15">
      <c r="A778" s="94" t="str">
        <f t="shared" si="12"/>
        <v>Croplan697HX/LL/CL</v>
      </c>
      <c r="B778" s="94" t="s">
        <v>1547</v>
      </c>
      <c r="C778" s="94" t="s">
        <v>1554</v>
      </c>
      <c r="D778" s="94" t="s">
        <v>1862</v>
      </c>
      <c r="E778" s="17">
        <v>112</v>
      </c>
    </row>
    <row r="779" spans="1:5" x14ac:dyDescent="0.15">
      <c r="A779" s="94" t="str">
        <f t="shared" si="12"/>
        <v>Croplan697HX/LL/CL</v>
      </c>
      <c r="B779" s="94" t="s">
        <v>1547</v>
      </c>
      <c r="C779" s="94" t="s">
        <v>1554</v>
      </c>
      <c r="D779" s="94" t="s">
        <v>1862</v>
      </c>
      <c r="E779" s="17">
        <v>112</v>
      </c>
    </row>
    <row r="780" spans="1:5" x14ac:dyDescent="0.15">
      <c r="A780" s="94" t="str">
        <f t="shared" si="12"/>
        <v>Croplan697RB</v>
      </c>
      <c r="B780" s="94" t="s">
        <v>1547</v>
      </c>
      <c r="C780" s="94" t="s">
        <v>2827</v>
      </c>
      <c r="D780" s="94" t="s">
        <v>1488</v>
      </c>
      <c r="E780" s="17">
        <v>112</v>
      </c>
    </row>
    <row r="781" spans="1:5" x14ac:dyDescent="0.15">
      <c r="A781" s="94" t="str">
        <f t="shared" si="12"/>
        <v>Croplan6986TS</v>
      </c>
      <c r="B781" s="94" t="s">
        <v>1547</v>
      </c>
      <c r="C781" s="94" t="s">
        <v>2522</v>
      </c>
      <c r="D781" s="94" t="s">
        <v>1486</v>
      </c>
      <c r="E781" s="17">
        <v>113</v>
      </c>
    </row>
    <row r="782" spans="1:5" x14ac:dyDescent="0.15">
      <c r="A782" s="94" t="str">
        <f t="shared" si="12"/>
        <v>Croplan6986TS</v>
      </c>
      <c r="B782" s="94" t="s">
        <v>1547</v>
      </c>
      <c r="C782" s="94" t="s">
        <v>2522</v>
      </c>
      <c r="D782" s="94" t="s">
        <v>1486</v>
      </c>
      <c r="E782" s="17">
        <v>113</v>
      </c>
    </row>
    <row r="783" spans="1:5" x14ac:dyDescent="0.15">
      <c r="A783" s="94" t="str">
        <f t="shared" si="12"/>
        <v>Croplan6986VT3</v>
      </c>
      <c r="B783" s="94" t="s">
        <v>1547</v>
      </c>
      <c r="C783" s="94" t="s">
        <v>1223</v>
      </c>
      <c r="D783" s="94" t="s">
        <v>1487</v>
      </c>
      <c r="E783" s="17">
        <v>113</v>
      </c>
    </row>
    <row r="784" spans="1:5" x14ac:dyDescent="0.15">
      <c r="A784" s="94" t="str">
        <f t="shared" si="12"/>
        <v>Croplan6992PL</v>
      </c>
      <c r="B784" s="94" t="s">
        <v>1547</v>
      </c>
      <c r="C784" s="94" t="s">
        <v>2520</v>
      </c>
      <c r="D784" s="94" t="s">
        <v>1484</v>
      </c>
      <c r="E784" s="17">
        <v>113</v>
      </c>
    </row>
    <row r="785" spans="1:5" x14ac:dyDescent="0.15">
      <c r="A785" s="94" t="str">
        <f t="shared" si="12"/>
        <v>Croplan6992RB</v>
      </c>
      <c r="B785" s="94" t="s">
        <v>1547</v>
      </c>
      <c r="C785" s="94" t="s">
        <v>2147</v>
      </c>
      <c r="D785" s="94" t="s">
        <v>1488</v>
      </c>
      <c r="E785" s="17">
        <v>113</v>
      </c>
    </row>
    <row r="786" spans="1:5" x14ac:dyDescent="0.15">
      <c r="A786" s="94" t="str">
        <f t="shared" si="12"/>
        <v>Croplan6998HX</v>
      </c>
      <c r="B786" s="94" t="s">
        <v>1547</v>
      </c>
      <c r="C786" s="94" t="s">
        <v>1549</v>
      </c>
      <c r="D786" s="94" t="s">
        <v>1485</v>
      </c>
      <c r="E786" s="17">
        <v>113</v>
      </c>
    </row>
    <row r="787" spans="1:5" x14ac:dyDescent="0.15">
      <c r="A787" s="94" t="str">
        <f t="shared" si="12"/>
        <v>Croplan6998HXT</v>
      </c>
      <c r="B787" s="94" t="s">
        <v>1547</v>
      </c>
      <c r="C787" s="94" t="s">
        <v>2148</v>
      </c>
      <c r="D787" s="94" t="s">
        <v>1788</v>
      </c>
      <c r="E787" s="17">
        <v>113</v>
      </c>
    </row>
    <row r="788" spans="1:5" x14ac:dyDescent="0.15">
      <c r="A788" s="94" t="str">
        <f t="shared" si="12"/>
        <v>Croplan7050RB</v>
      </c>
      <c r="B788" s="94" t="s">
        <v>1547</v>
      </c>
      <c r="C788" s="94" t="s">
        <v>2149</v>
      </c>
      <c r="D788" s="94" t="s">
        <v>1488</v>
      </c>
      <c r="E788" s="17">
        <v>113</v>
      </c>
    </row>
    <row r="789" spans="1:5" x14ac:dyDescent="0.15">
      <c r="A789" s="94" t="str">
        <f t="shared" si="12"/>
        <v>Croplan7131VT3</v>
      </c>
      <c r="B789" s="94" t="s">
        <v>1547</v>
      </c>
      <c r="C789" s="94" t="s">
        <v>1224</v>
      </c>
      <c r="D789" s="94" t="s">
        <v>1487</v>
      </c>
      <c r="E789" s="17">
        <v>115</v>
      </c>
    </row>
    <row r="790" spans="1:5" x14ac:dyDescent="0.15">
      <c r="A790" s="94" t="str">
        <f t="shared" si="12"/>
        <v>Croplan721CRW/RR</v>
      </c>
      <c r="B790" s="94" t="s">
        <v>1547</v>
      </c>
      <c r="C790" s="94" t="s">
        <v>1987</v>
      </c>
      <c r="D790" s="94" t="s">
        <v>1488</v>
      </c>
      <c r="E790" s="17">
        <v>112</v>
      </c>
    </row>
    <row r="791" spans="1:5" x14ac:dyDescent="0.15">
      <c r="A791" s="94" t="str">
        <f t="shared" si="12"/>
        <v>Croplan721RR</v>
      </c>
      <c r="B791" s="94" t="s">
        <v>1547</v>
      </c>
      <c r="C791" s="94" t="s">
        <v>2841</v>
      </c>
      <c r="D791" s="94" t="s">
        <v>1786</v>
      </c>
      <c r="E791" s="17">
        <v>112</v>
      </c>
    </row>
    <row r="792" spans="1:5" x14ac:dyDescent="0.15">
      <c r="A792" s="94" t="str">
        <f t="shared" si="12"/>
        <v>Croplan721RR/Bt</v>
      </c>
      <c r="B792" s="94" t="s">
        <v>1547</v>
      </c>
      <c r="C792" s="94" t="s">
        <v>2150</v>
      </c>
      <c r="D792" s="94" t="s">
        <v>1488</v>
      </c>
      <c r="E792" s="17">
        <v>113</v>
      </c>
    </row>
    <row r="793" spans="1:5" x14ac:dyDescent="0.15">
      <c r="A793" s="94" t="str">
        <f t="shared" si="12"/>
        <v>Croplan721TS</v>
      </c>
      <c r="B793" s="94" t="s">
        <v>1547</v>
      </c>
      <c r="C793" s="94" t="s">
        <v>2151</v>
      </c>
      <c r="D793" s="94" t="s">
        <v>1486</v>
      </c>
      <c r="E793" s="17">
        <v>113</v>
      </c>
    </row>
    <row r="794" spans="1:5" x14ac:dyDescent="0.15">
      <c r="A794" s="94" t="str">
        <f t="shared" si="12"/>
        <v>Croplan731CL</v>
      </c>
      <c r="B794" s="94" t="s">
        <v>1547</v>
      </c>
      <c r="C794" s="94" t="s">
        <v>2459</v>
      </c>
      <c r="D794" s="94" t="s">
        <v>1383</v>
      </c>
      <c r="E794" s="17">
        <v>111</v>
      </c>
    </row>
    <row r="795" spans="1:5" x14ac:dyDescent="0.15">
      <c r="A795" s="94" t="str">
        <f t="shared" si="12"/>
        <v>Croplan731HX/LL</v>
      </c>
      <c r="B795" s="94" t="s">
        <v>1547</v>
      </c>
      <c r="C795" s="94" t="s">
        <v>2152</v>
      </c>
      <c r="D795" s="94" t="s">
        <v>1485</v>
      </c>
      <c r="E795" s="17">
        <v>112</v>
      </c>
    </row>
    <row r="796" spans="1:5" x14ac:dyDescent="0.15">
      <c r="A796" s="94" t="str">
        <f t="shared" si="12"/>
        <v>Croplan7505CR</v>
      </c>
      <c r="B796" s="94" t="s">
        <v>1547</v>
      </c>
      <c r="C796" s="94" t="s">
        <v>1986</v>
      </c>
      <c r="D796" s="94" t="s">
        <v>1489</v>
      </c>
      <c r="E796" s="17">
        <v>114</v>
      </c>
    </row>
    <row r="797" spans="1:5" x14ac:dyDescent="0.15">
      <c r="A797" s="94" t="str">
        <f t="shared" si="12"/>
        <v>Croplan7505RB</v>
      </c>
      <c r="B797" s="94" t="s">
        <v>1547</v>
      </c>
      <c r="C797" s="94" t="s">
        <v>2850</v>
      </c>
      <c r="D797" s="94" t="s">
        <v>1488</v>
      </c>
      <c r="E797" s="17">
        <v>115</v>
      </c>
    </row>
    <row r="798" spans="1:5" x14ac:dyDescent="0.15">
      <c r="A798" s="94" t="str">
        <f t="shared" si="12"/>
        <v>Croplan7505RR</v>
      </c>
      <c r="B798" s="94" t="s">
        <v>1547</v>
      </c>
      <c r="C798" s="94" t="s">
        <v>2840</v>
      </c>
      <c r="D798" s="94" t="s">
        <v>1786</v>
      </c>
      <c r="E798" s="17">
        <v>114</v>
      </c>
    </row>
    <row r="799" spans="1:5" x14ac:dyDescent="0.15">
      <c r="A799" s="94" t="str">
        <f t="shared" si="12"/>
        <v>Croplan7505VT3</v>
      </c>
      <c r="B799" s="94" t="s">
        <v>1547</v>
      </c>
      <c r="C799" s="94" t="s">
        <v>2740</v>
      </c>
      <c r="D799" s="94" t="s">
        <v>1487</v>
      </c>
      <c r="E799" s="17">
        <v>115</v>
      </c>
    </row>
    <row r="800" spans="1:5" x14ac:dyDescent="0.15">
      <c r="A800" s="94" t="str">
        <f t="shared" si="12"/>
        <v>Croplan751CRW/RR</v>
      </c>
      <c r="B800" s="94" t="s">
        <v>1547</v>
      </c>
      <c r="C800" s="94" t="s">
        <v>2833</v>
      </c>
      <c r="D800" s="94" t="s">
        <v>1488</v>
      </c>
      <c r="E800" s="17">
        <v>114</v>
      </c>
    </row>
    <row r="801" spans="1:5" x14ac:dyDescent="0.15">
      <c r="A801" s="94" t="str">
        <f t="shared" si="12"/>
        <v>Croplan751RR</v>
      </c>
      <c r="B801" s="94" t="s">
        <v>1547</v>
      </c>
      <c r="C801" s="94" t="s">
        <v>2153</v>
      </c>
      <c r="D801" s="94" t="s">
        <v>1786</v>
      </c>
      <c r="E801" s="17">
        <v>114</v>
      </c>
    </row>
    <row r="802" spans="1:5" x14ac:dyDescent="0.15">
      <c r="A802" s="94" t="str">
        <f t="shared" si="12"/>
        <v>Croplan751RR/Bt</v>
      </c>
      <c r="B802" s="94" t="s">
        <v>1547</v>
      </c>
      <c r="C802" s="94" t="s">
        <v>2154</v>
      </c>
      <c r="D802" s="94" t="s">
        <v>1488</v>
      </c>
      <c r="E802" s="17">
        <v>115</v>
      </c>
    </row>
    <row r="803" spans="1:5" x14ac:dyDescent="0.15">
      <c r="A803" s="94" t="str">
        <f t="shared" si="12"/>
        <v>Croplan751TS</v>
      </c>
      <c r="B803" s="94" t="s">
        <v>1547</v>
      </c>
      <c r="C803" s="94" t="s">
        <v>2527</v>
      </c>
      <c r="D803" s="94" t="s">
        <v>1486</v>
      </c>
      <c r="E803" s="17">
        <v>115</v>
      </c>
    </row>
    <row r="804" spans="1:5" x14ac:dyDescent="0.15">
      <c r="A804" s="94" t="str">
        <f t="shared" si="12"/>
        <v>Croplan751VT3</v>
      </c>
      <c r="B804" s="94" t="s">
        <v>1547</v>
      </c>
      <c r="C804" s="94" t="s">
        <v>2737</v>
      </c>
      <c r="D804" s="94" t="s">
        <v>1487</v>
      </c>
      <c r="E804" s="17">
        <v>115</v>
      </c>
    </row>
    <row r="805" spans="1:5" x14ac:dyDescent="0.15">
      <c r="A805" s="94" t="str">
        <f t="shared" si="12"/>
        <v>Croplan7558RB</v>
      </c>
      <c r="B805" s="94" t="s">
        <v>1547</v>
      </c>
      <c r="C805" s="94" t="s">
        <v>2155</v>
      </c>
      <c r="D805" s="94" t="s">
        <v>1488</v>
      </c>
      <c r="E805" s="17">
        <v>115</v>
      </c>
    </row>
    <row r="806" spans="1:5" x14ac:dyDescent="0.15">
      <c r="A806" s="94" t="str">
        <f t="shared" si="12"/>
        <v>Croplan780RR/Bt</v>
      </c>
      <c r="B806" s="94" t="s">
        <v>1547</v>
      </c>
      <c r="C806" s="94" t="s">
        <v>2156</v>
      </c>
      <c r="D806" s="94" t="s">
        <v>1488</v>
      </c>
      <c r="E806" s="17">
        <v>116</v>
      </c>
    </row>
    <row r="807" spans="1:5" x14ac:dyDescent="0.15">
      <c r="A807" s="94" t="str">
        <f t="shared" si="12"/>
        <v>Croplan799RB</v>
      </c>
      <c r="B807" s="94" t="s">
        <v>1547</v>
      </c>
      <c r="C807" s="94" t="s">
        <v>2157</v>
      </c>
      <c r="D807" s="94" t="s">
        <v>1488</v>
      </c>
      <c r="E807" s="17">
        <v>117</v>
      </c>
    </row>
    <row r="808" spans="1:5" x14ac:dyDescent="0.15">
      <c r="A808" s="94" t="str">
        <f t="shared" si="12"/>
        <v>Croplan799RR</v>
      </c>
      <c r="B808" s="94" t="s">
        <v>1547</v>
      </c>
      <c r="C808" s="94" t="s">
        <v>2158</v>
      </c>
      <c r="D808" s="94" t="s">
        <v>1786</v>
      </c>
      <c r="E808" s="17">
        <v>116</v>
      </c>
    </row>
    <row r="809" spans="1:5" x14ac:dyDescent="0.15">
      <c r="A809" s="94" t="str">
        <f t="shared" si="12"/>
        <v>Croplan818</v>
      </c>
      <c r="B809" s="94" t="s">
        <v>1547</v>
      </c>
      <c r="C809" s="94" t="s">
        <v>2159</v>
      </c>
      <c r="D809" s="94" t="s">
        <v>2641</v>
      </c>
      <c r="E809" s="17">
        <v>117</v>
      </c>
    </row>
    <row r="810" spans="1:5" x14ac:dyDescent="0.15">
      <c r="A810" s="94" t="str">
        <f t="shared" si="12"/>
        <v>Croplan818Bt</v>
      </c>
      <c r="B810" s="94" t="s">
        <v>1547</v>
      </c>
      <c r="C810" s="94" t="s">
        <v>2160</v>
      </c>
      <c r="D810" s="94" t="s">
        <v>1492</v>
      </c>
      <c r="E810" s="17">
        <v>118</v>
      </c>
    </row>
    <row r="811" spans="1:5" x14ac:dyDescent="0.15">
      <c r="A811" s="94" t="str">
        <f t="shared" si="12"/>
        <v>Croplan818RR</v>
      </c>
      <c r="B811" s="94" t="s">
        <v>1547</v>
      </c>
      <c r="C811" s="94" t="s">
        <v>2161</v>
      </c>
      <c r="D811" s="94" t="s">
        <v>1786</v>
      </c>
      <c r="E811" s="17">
        <v>117</v>
      </c>
    </row>
    <row r="812" spans="1:5" x14ac:dyDescent="0.15">
      <c r="A812" s="94" t="str">
        <f t="shared" si="12"/>
        <v>Croplan818RR/Bt</v>
      </c>
      <c r="B812" s="94" t="s">
        <v>1547</v>
      </c>
      <c r="C812" s="94" t="s">
        <v>2849</v>
      </c>
      <c r="D812" s="94" t="s">
        <v>1488</v>
      </c>
      <c r="E812" s="17">
        <v>118</v>
      </c>
    </row>
    <row r="813" spans="1:5" x14ac:dyDescent="0.15">
      <c r="A813" s="94" t="str">
        <f t="shared" si="12"/>
        <v>Croplan818TS</v>
      </c>
      <c r="B813" s="94" t="s">
        <v>1547</v>
      </c>
      <c r="C813" s="94" t="s">
        <v>2526</v>
      </c>
      <c r="D813" s="94" t="s">
        <v>1486</v>
      </c>
      <c r="E813" s="17">
        <v>118</v>
      </c>
    </row>
    <row r="814" spans="1:5" x14ac:dyDescent="0.15">
      <c r="A814" s="94" t="str">
        <f t="shared" si="12"/>
        <v>Croplan818VT3</v>
      </c>
      <c r="B814" s="94" t="s">
        <v>1547</v>
      </c>
      <c r="C814" s="94" t="s">
        <v>1225</v>
      </c>
      <c r="D814" s="94" t="s">
        <v>1487</v>
      </c>
      <c r="E814" s="17">
        <v>118</v>
      </c>
    </row>
    <row r="815" spans="1:5" x14ac:dyDescent="0.15">
      <c r="A815" s="94" t="str">
        <f t="shared" si="12"/>
        <v>Croplan8221RB</v>
      </c>
      <c r="B815" s="94" t="s">
        <v>1547</v>
      </c>
      <c r="C815" s="94" t="s">
        <v>2162</v>
      </c>
      <c r="D815" s="94" t="s">
        <v>1488</v>
      </c>
      <c r="E815" s="17">
        <v>118</v>
      </c>
    </row>
    <row r="816" spans="1:5" x14ac:dyDescent="0.15">
      <c r="A816" s="94" t="str">
        <f t="shared" si="12"/>
        <v>Croplan8221VT3</v>
      </c>
      <c r="B816" s="94" t="s">
        <v>1547</v>
      </c>
      <c r="C816" s="94" t="s">
        <v>2739</v>
      </c>
      <c r="D816" s="94" t="s">
        <v>1487</v>
      </c>
      <c r="E816" s="17">
        <v>118</v>
      </c>
    </row>
    <row r="817" spans="1:5" x14ac:dyDescent="0.15">
      <c r="A817" s="94" t="str">
        <f t="shared" si="12"/>
        <v>Croplan823CL</v>
      </c>
      <c r="B817" s="94" t="s">
        <v>1547</v>
      </c>
      <c r="C817" s="94" t="s">
        <v>2163</v>
      </c>
      <c r="D817" s="94" t="s">
        <v>1383</v>
      </c>
      <c r="E817" s="17">
        <v>117</v>
      </c>
    </row>
    <row r="818" spans="1:5" x14ac:dyDescent="0.15">
      <c r="A818" s="94" t="str">
        <f t="shared" si="12"/>
        <v>Croplan823HX/LL</v>
      </c>
      <c r="B818" s="94" t="s">
        <v>1547</v>
      </c>
      <c r="C818" s="94" t="s">
        <v>2164</v>
      </c>
      <c r="D818" s="94" t="s">
        <v>1485</v>
      </c>
      <c r="E818" s="17">
        <v>118</v>
      </c>
    </row>
    <row r="819" spans="1:5" x14ac:dyDescent="0.15">
      <c r="A819" s="94" t="str">
        <f t="shared" si="12"/>
        <v>Croplan827</v>
      </c>
      <c r="B819" s="94" t="s">
        <v>1547</v>
      </c>
      <c r="C819" s="94" t="s">
        <v>2165</v>
      </c>
      <c r="D819" s="94" t="s">
        <v>2641</v>
      </c>
      <c r="E819" s="17">
        <v>118</v>
      </c>
    </row>
    <row r="820" spans="1:5" x14ac:dyDescent="0.15">
      <c r="A820" s="94" t="str">
        <f t="shared" si="12"/>
        <v>Croplan827RR</v>
      </c>
      <c r="B820" s="94" t="s">
        <v>1547</v>
      </c>
      <c r="C820" s="94" t="s">
        <v>2166</v>
      </c>
      <c r="D820" s="94" t="s">
        <v>1786</v>
      </c>
      <c r="E820" s="17">
        <v>118</v>
      </c>
    </row>
    <row r="821" spans="1:5" x14ac:dyDescent="0.15">
      <c r="A821" s="94" t="str">
        <f t="shared" si="12"/>
        <v>Croplan841RR</v>
      </c>
      <c r="B821" s="94" t="s">
        <v>1547</v>
      </c>
      <c r="C821" s="94" t="s">
        <v>1558</v>
      </c>
      <c r="D821" s="94" t="s">
        <v>1786</v>
      </c>
      <c r="E821" s="17">
        <v>117</v>
      </c>
    </row>
    <row r="822" spans="1:5" x14ac:dyDescent="0.15">
      <c r="A822" s="94" t="str">
        <f t="shared" si="12"/>
        <v>Croplan851RR</v>
      </c>
      <c r="B822" s="94" t="s">
        <v>1547</v>
      </c>
      <c r="C822" s="94" t="s">
        <v>2167</v>
      </c>
      <c r="D822" s="94" t="s">
        <v>1786</v>
      </c>
      <c r="E822" s="17">
        <v>117</v>
      </c>
    </row>
    <row r="823" spans="1:5" x14ac:dyDescent="0.15">
      <c r="A823" s="94" t="str">
        <f t="shared" si="12"/>
        <v>Croplan851RR/Bt</v>
      </c>
      <c r="B823" s="94" t="s">
        <v>1547</v>
      </c>
      <c r="C823" s="94" t="s">
        <v>2168</v>
      </c>
      <c r="D823" s="94" t="s">
        <v>1488</v>
      </c>
      <c r="E823" s="17">
        <v>118</v>
      </c>
    </row>
    <row r="824" spans="1:5" x14ac:dyDescent="0.15">
      <c r="A824" s="94" t="str">
        <f t="shared" si="12"/>
        <v>Croplan851TS</v>
      </c>
      <c r="B824" s="94" t="s">
        <v>1547</v>
      </c>
      <c r="C824" s="94" t="s">
        <v>2169</v>
      </c>
      <c r="D824" s="94" t="s">
        <v>1486</v>
      </c>
      <c r="E824" s="17">
        <v>118</v>
      </c>
    </row>
    <row r="825" spans="1:5" x14ac:dyDescent="0.15">
      <c r="A825" s="94" t="str">
        <f t="shared" si="12"/>
        <v>Croplan851VT3</v>
      </c>
      <c r="B825" s="94" t="s">
        <v>1547</v>
      </c>
      <c r="C825" s="94" t="s">
        <v>2738</v>
      </c>
      <c r="D825" s="94" t="s">
        <v>1487</v>
      </c>
      <c r="E825" s="17">
        <v>118</v>
      </c>
    </row>
    <row r="826" spans="1:5" x14ac:dyDescent="0.15">
      <c r="A826" s="94" t="str">
        <f t="shared" si="12"/>
        <v>Croplan8702RH</v>
      </c>
      <c r="B826" s="94" t="s">
        <v>1547</v>
      </c>
      <c r="C826" s="94" t="s">
        <v>2848</v>
      </c>
      <c r="D826" s="94" t="s">
        <v>1490</v>
      </c>
      <c r="E826" s="17">
        <v>118</v>
      </c>
    </row>
    <row r="827" spans="1:5" x14ac:dyDescent="0.15">
      <c r="A827" s="94" t="str">
        <f t="shared" si="12"/>
        <v>Crows1481S</v>
      </c>
      <c r="B827" s="94" t="s">
        <v>2465</v>
      </c>
      <c r="C827" s="94" t="s">
        <v>2467</v>
      </c>
      <c r="D827" s="94" t="s">
        <v>1488</v>
      </c>
      <c r="E827" s="17">
        <v>86</v>
      </c>
    </row>
    <row r="828" spans="1:5" x14ac:dyDescent="0.15">
      <c r="A828" s="94" t="str">
        <f t="shared" si="12"/>
        <v>Crows1505R</v>
      </c>
      <c r="B828" s="94" t="s">
        <v>2465</v>
      </c>
      <c r="C828" s="94" t="s">
        <v>2468</v>
      </c>
      <c r="D828" s="94" t="s">
        <v>1786</v>
      </c>
      <c r="E828" s="17">
        <v>88</v>
      </c>
    </row>
    <row r="829" spans="1:5" x14ac:dyDescent="0.15">
      <c r="A829" s="94" t="str">
        <f t="shared" si="12"/>
        <v>Crows1507S</v>
      </c>
      <c r="B829" s="94" t="s">
        <v>2465</v>
      </c>
      <c r="C829" s="94" t="s">
        <v>2469</v>
      </c>
      <c r="D829" s="94" t="s">
        <v>1488</v>
      </c>
      <c r="E829" s="17">
        <v>88</v>
      </c>
    </row>
    <row r="830" spans="1:5" x14ac:dyDescent="0.15">
      <c r="A830" s="94" t="str">
        <f t="shared" si="12"/>
        <v>Crows1615S</v>
      </c>
      <c r="B830" s="94" t="s">
        <v>2465</v>
      </c>
      <c r="C830" s="94" t="s">
        <v>2470</v>
      </c>
      <c r="D830" s="94" t="s">
        <v>1488</v>
      </c>
      <c r="E830" s="17">
        <v>108</v>
      </c>
    </row>
    <row r="831" spans="1:5" x14ac:dyDescent="0.15">
      <c r="A831" s="94" t="str">
        <f t="shared" si="12"/>
        <v>Crows1681R</v>
      </c>
      <c r="B831" s="94" t="s">
        <v>2465</v>
      </c>
      <c r="C831" s="94" t="s">
        <v>2472</v>
      </c>
      <c r="D831" s="94" t="s">
        <v>1786</v>
      </c>
      <c r="E831" s="17">
        <v>92</v>
      </c>
    </row>
    <row r="832" spans="1:5" x14ac:dyDescent="0.15">
      <c r="A832" s="94" t="str">
        <f t="shared" si="12"/>
        <v>Crows1683S</v>
      </c>
      <c r="B832" s="94" t="s">
        <v>2465</v>
      </c>
      <c r="C832" s="94" t="s">
        <v>2474</v>
      </c>
      <c r="D832" s="94" t="s">
        <v>1488</v>
      </c>
      <c r="E832" s="17">
        <v>92</v>
      </c>
    </row>
    <row r="833" spans="1:5" x14ac:dyDescent="0.15">
      <c r="A833" s="94" t="str">
        <f t="shared" si="12"/>
        <v>Crows1685VT3</v>
      </c>
      <c r="B833" s="94" t="s">
        <v>2465</v>
      </c>
      <c r="C833" s="94" t="s">
        <v>2473</v>
      </c>
      <c r="D833" s="94" t="s">
        <v>1487</v>
      </c>
      <c r="E833" s="17">
        <v>92</v>
      </c>
    </row>
    <row r="834" spans="1:5" x14ac:dyDescent="0.15">
      <c r="A834" s="94" t="str">
        <f t="shared" ref="A834:A897" si="13">B834&amp;C834</f>
        <v>Crows1698R</v>
      </c>
      <c r="B834" s="94" t="s">
        <v>2465</v>
      </c>
      <c r="C834" s="94" t="s">
        <v>2475</v>
      </c>
      <c r="D834" s="94" t="s">
        <v>1786</v>
      </c>
      <c r="E834" s="17">
        <v>94</v>
      </c>
    </row>
    <row r="835" spans="1:5" x14ac:dyDescent="0.15">
      <c r="A835" s="94" t="str">
        <f t="shared" si="13"/>
        <v>Crows1699T</v>
      </c>
      <c r="B835" s="94" t="s">
        <v>2465</v>
      </c>
      <c r="C835" s="94" t="s">
        <v>2476</v>
      </c>
      <c r="D835" s="94" t="s">
        <v>1486</v>
      </c>
      <c r="E835" s="17">
        <v>94</v>
      </c>
    </row>
    <row r="836" spans="1:5" x14ac:dyDescent="0.15">
      <c r="A836" s="94" t="str">
        <f t="shared" si="13"/>
        <v>Crows1701T</v>
      </c>
      <c r="B836" s="94" t="s">
        <v>2465</v>
      </c>
      <c r="C836" s="94" t="s">
        <v>2477</v>
      </c>
      <c r="D836" s="94" t="s">
        <v>1486</v>
      </c>
      <c r="E836" s="17">
        <v>95</v>
      </c>
    </row>
    <row r="837" spans="1:5" x14ac:dyDescent="0.15">
      <c r="A837" s="94" t="str">
        <f t="shared" si="13"/>
        <v>Crows1702</v>
      </c>
      <c r="B837" s="94" t="s">
        <v>2465</v>
      </c>
      <c r="C837" s="94" t="s">
        <v>2170</v>
      </c>
      <c r="D837" s="94" t="s">
        <v>2641</v>
      </c>
      <c r="E837" s="17">
        <v>95</v>
      </c>
    </row>
    <row r="838" spans="1:5" x14ac:dyDescent="0.15">
      <c r="A838" s="94" t="str">
        <f t="shared" si="13"/>
        <v>Crows1703B</v>
      </c>
      <c r="B838" s="94" t="s">
        <v>2465</v>
      </c>
      <c r="C838" s="94" t="s">
        <v>2478</v>
      </c>
      <c r="D838" s="94" t="s">
        <v>1492</v>
      </c>
      <c r="E838" s="17">
        <v>95</v>
      </c>
    </row>
    <row r="839" spans="1:5" x14ac:dyDescent="0.15">
      <c r="A839" s="94" t="str">
        <f t="shared" si="13"/>
        <v>Crows1722R</v>
      </c>
      <c r="B839" s="94" t="s">
        <v>2465</v>
      </c>
      <c r="C839" s="94" t="s">
        <v>2479</v>
      </c>
      <c r="D839" s="94" t="s">
        <v>1786</v>
      </c>
      <c r="E839" s="17">
        <v>95</v>
      </c>
    </row>
    <row r="840" spans="1:5" x14ac:dyDescent="0.15">
      <c r="A840" s="94" t="str">
        <f t="shared" si="13"/>
        <v>Crows1725VT3</v>
      </c>
      <c r="B840" s="94" t="s">
        <v>2465</v>
      </c>
      <c r="C840" s="94" t="s">
        <v>2480</v>
      </c>
      <c r="D840" s="94" t="s">
        <v>1487</v>
      </c>
      <c r="E840" s="17">
        <v>95</v>
      </c>
    </row>
    <row r="841" spans="1:5" x14ac:dyDescent="0.15">
      <c r="A841" s="94" t="str">
        <f t="shared" si="13"/>
        <v>Crows1803</v>
      </c>
      <c r="B841" s="94" t="s">
        <v>2465</v>
      </c>
      <c r="C841" s="94" t="s">
        <v>2171</v>
      </c>
      <c r="D841" s="94" t="s">
        <v>2641</v>
      </c>
      <c r="E841" s="17">
        <v>97</v>
      </c>
    </row>
    <row r="842" spans="1:5" x14ac:dyDescent="0.15">
      <c r="A842" s="94" t="str">
        <f t="shared" si="13"/>
        <v>Crows1805B</v>
      </c>
      <c r="B842" s="94" t="s">
        <v>2465</v>
      </c>
      <c r="C842" s="94" t="s">
        <v>2481</v>
      </c>
      <c r="D842" s="94" t="s">
        <v>1492</v>
      </c>
      <c r="E842" s="17">
        <v>97</v>
      </c>
    </row>
    <row r="843" spans="1:5" x14ac:dyDescent="0.15">
      <c r="A843" s="94" t="str">
        <f t="shared" si="13"/>
        <v>Crows1807VT3</v>
      </c>
      <c r="B843" s="94" t="s">
        <v>2465</v>
      </c>
      <c r="C843" s="94" t="s">
        <v>2482</v>
      </c>
      <c r="D843" s="94" t="s">
        <v>1487</v>
      </c>
      <c r="E843" s="17">
        <v>97</v>
      </c>
    </row>
    <row r="844" spans="1:5" x14ac:dyDescent="0.15">
      <c r="A844" s="94" t="str">
        <f t="shared" si="13"/>
        <v>Crows1835VT3</v>
      </c>
      <c r="B844" s="94" t="s">
        <v>2465</v>
      </c>
      <c r="C844" s="94" t="s">
        <v>2483</v>
      </c>
      <c r="D844" s="94" t="s">
        <v>1487</v>
      </c>
      <c r="E844" s="17">
        <v>98</v>
      </c>
    </row>
    <row r="845" spans="1:5" x14ac:dyDescent="0.15">
      <c r="A845" s="94" t="str">
        <f t="shared" si="13"/>
        <v>Crows1928R</v>
      </c>
      <c r="B845" s="94" t="s">
        <v>2465</v>
      </c>
      <c r="C845" s="94" t="s">
        <v>390</v>
      </c>
      <c r="D845" s="94" t="s">
        <v>1786</v>
      </c>
      <c r="E845" s="17">
        <v>99</v>
      </c>
    </row>
    <row r="846" spans="1:5" x14ac:dyDescent="0.15">
      <c r="A846" s="94" t="str">
        <f t="shared" si="13"/>
        <v>Crows1929VT3</v>
      </c>
      <c r="B846" s="94" t="s">
        <v>2465</v>
      </c>
      <c r="C846" s="94" t="s">
        <v>391</v>
      </c>
      <c r="D846" s="94" t="s">
        <v>1487</v>
      </c>
      <c r="E846" s="17">
        <v>99</v>
      </c>
    </row>
    <row r="847" spans="1:5" x14ac:dyDescent="0.15">
      <c r="A847" s="94" t="str">
        <f t="shared" si="13"/>
        <v>Crows2110B</v>
      </c>
      <c r="B847" s="94" t="s">
        <v>2465</v>
      </c>
      <c r="C847" s="94" t="s">
        <v>2484</v>
      </c>
      <c r="D847" s="94" t="s">
        <v>1492</v>
      </c>
      <c r="E847" s="17">
        <v>100</v>
      </c>
    </row>
    <row r="848" spans="1:5" x14ac:dyDescent="0.15">
      <c r="A848" s="94" t="str">
        <f t="shared" si="13"/>
        <v>Crows2116S</v>
      </c>
      <c r="B848" s="94" t="s">
        <v>2465</v>
      </c>
      <c r="C848" s="94" t="s">
        <v>2486</v>
      </c>
      <c r="D848" s="94" t="s">
        <v>1488</v>
      </c>
      <c r="E848" s="17">
        <v>100</v>
      </c>
    </row>
    <row r="849" spans="1:5" x14ac:dyDescent="0.15">
      <c r="A849" s="94" t="str">
        <f t="shared" si="13"/>
        <v>Crows2117T</v>
      </c>
      <c r="B849" s="94" t="s">
        <v>2465</v>
      </c>
      <c r="C849" s="94" t="s">
        <v>2485</v>
      </c>
      <c r="D849" s="94" t="s">
        <v>1486</v>
      </c>
      <c r="E849" s="17">
        <v>100</v>
      </c>
    </row>
    <row r="850" spans="1:5" x14ac:dyDescent="0.15">
      <c r="A850" s="94" t="str">
        <f t="shared" si="13"/>
        <v>Crows2119</v>
      </c>
      <c r="B850" s="94" t="s">
        <v>2465</v>
      </c>
      <c r="C850" s="94" t="s">
        <v>2172</v>
      </c>
      <c r="D850" s="94" t="s">
        <v>2641</v>
      </c>
      <c r="E850" s="17">
        <v>101</v>
      </c>
    </row>
    <row r="851" spans="1:5" x14ac:dyDescent="0.15">
      <c r="A851" s="94" t="str">
        <f t="shared" si="13"/>
        <v>Crows2120R</v>
      </c>
      <c r="B851" s="94" t="s">
        <v>2465</v>
      </c>
      <c r="C851" s="94" t="s">
        <v>2487</v>
      </c>
      <c r="D851" s="94" t="s">
        <v>1786</v>
      </c>
      <c r="E851" s="17">
        <v>101</v>
      </c>
    </row>
    <row r="852" spans="1:5" x14ac:dyDescent="0.15">
      <c r="A852" s="94" t="str">
        <f t="shared" si="13"/>
        <v>Crows2121S</v>
      </c>
      <c r="B852" s="94" t="s">
        <v>2465</v>
      </c>
      <c r="C852" s="94" t="s">
        <v>2488</v>
      </c>
      <c r="D852" s="94" t="s">
        <v>1488</v>
      </c>
      <c r="E852" s="17">
        <v>101</v>
      </c>
    </row>
    <row r="853" spans="1:5" x14ac:dyDescent="0.15">
      <c r="A853" s="94" t="str">
        <f t="shared" si="13"/>
        <v>Crows2122T</v>
      </c>
      <c r="B853" s="94" t="s">
        <v>2465</v>
      </c>
      <c r="C853" s="94" t="s">
        <v>2489</v>
      </c>
      <c r="D853" s="94" t="s">
        <v>1486</v>
      </c>
      <c r="E853" s="17">
        <v>101</v>
      </c>
    </row>
    <row r="854" spans="1:5" x14ac:dyDescent="0.15">
      <c r="A854" s="94" t="str">
        <f t="shared" si="13"/>
        <v>Crows2123VT3</v>
      </c>
      <c r="B854" s="94" t="s">
        <v>2465</v>
      </c>
      <c r="C854" s="94" t="s">
        <v>2466</v>
      </c>
      <c r="D854" s="94" t="s">
        <v>1487</v>
      </c>
      <c r="E854" s="17">
        <v>101</v>
      </c>
    </row>
    <row r="855" spans="1:5" x14ac:dyDescent="0.15">
      <c r="A855" s="94" t="str">
        <f t="shared" si="13"/>
        <v>Crows2131Q</v>
      </c>
      <c r="B855" s="94" t="s">
        <v>2465</v>
      </c>
      <c r="C855" s="94" t="s">
        <v>1226</v>
      </c>
      <c r="D855" s="94" t="s">
        <v>1789</v>
      </c>
      <c r="E855" s="17">
        <v>100</v>
      </c>
    </row>
    <row r="856" spans="1:5" x14ac:dyDescent="0.15">
      <c r="A856" s="94" t="str">
        <f t="shared" si="13"/>
        <v>Crows2138T</v>
      </c>
      <c r="B856" s="94" t="s">
        <v>2465</v>
      </c>
      <c r="C856" s="94" t="s">
        <v>2490</v>
      </c>
      <c r="D856" s="94" t="s">
        <v>1486</v>
      </c>
      <c r="E856" s="17">
        <v>102</v>
      </c>
    </row>
    <row r="857" spans="1:5" x14ac:dyDescent="0.15">
      <c r="A857" s="94" t="str">
        <f t="shared" si="13"/>
        <v>Crows2155VT3</v>
      </c>
      <c r="B857" s="94" t="s">
        <v>2465</v>
      </c>
      <c r="C857" s="94" t="s">
        <v>2491</v>
      </c>
      <c r="D857" s="94" t="s">
        <v>1487</v>
      </c>
      <c r="E857" s="17">
        <v>102</v>
      </c>
    </row>
    <row r="858" spans="1:5" x14ac:dyDescent="0.15">
      <c r="A858" s="94" t="str">
        <f t="shared" si="13"/>
        <v>Crows2780B</v>
      </c>
      <c r="B858" s="94" t="s">
        <v>2465</v>
      </c>
      <c r="C858" s="94" t="s">
        <v>1227</v>
      </c>
      <c r="D858" s="94" t="s">
        <v>1492</v>
      </c>
      <c r="E858" s="17">
        <v>104</v>
      </c>
    </row>
    <row r="859" spans="1:5" x14ac:dyDescent="0.15">
      <c r="A859" s="94" t="str">
        <f t="shared" si="13"/>
        <v>Crows3626VT3</v>
      </c>
      <c r="B859" s="94" t="s">
        <v>2465</v>
      </c>
      <c r="C859" s="94" t="s">
        <v>2492</v>
      </c>
      <c r="D859" s="94" t="s">
        <v>1487</v>
      </c>
      <c r="E859" s="17">
        <v>105</v>
      </c>
    </row>
    <row r="860" spans="1:5" x14ac:dyDescent="0.15">
      <c r="A860" s="94" t="str">
        <f t="shared" si="13"/>
        <v>Crows3701B</v>
      </c>
      <c r="B860" s="94" t="s">
        <v>2465</v>
      </c>
      <c r="C860" s="94" t="s">
        <v>2493</v>
      </c>
      <c r="D860" s="94" t="s">
        <v>1492</v>
      </c>
      <c r="E860" s="17">
        <v>105</v>
      </c>
    </row>
    <row r="861" spans="1:5" x14ac:dyDescent="0.15">
      <c r="A861" s="94" t="str">
        <f t="shared" si="13"/>
        <v>Crows3843B</v>
      </c>
      <c r="B861" s="94" t="s">
        <v>2465</v>
      </c>
      <c r="C861" s="94" t="s">
        <v>2495</v>
      </c>
      <c r="D861" s="94" t="s">
        <v>1492</v>
      </c>
      <c r="E861" s="17">
        <v>105</v>
      </c>
    </row>
    <row r="862" spans="1:5" x14ac:dyDescent="0.15">
      <c r="A862" s="94" t="str">
        <f t="shared" si="13"/>
        <v>Crows3844R</v>
      </c>
      <c r="B862" s="94" t="s">
        <v>2465</v>
      </c>
      <c r="C862" s="94" t="s">
        <v>2497</v>
      </c>
      <c r="D862" s="94" t="s">
        <v>1786</v>
      </c>
      <c r="E862" s="17">
        <v>105</v>
      </c>
    </row>
    <row r="863" spans="1:5" x14ac:dyDescent="0.15">
      <c r="A863" s="94" t="str">
        <f t="shared" si="13"/>
        <v>Crows3845S</v>
      </c>
      <c r="B863" s="94" t="s">
        <v>2465</v>
      </c>
      <c r="C863" s="94" t="s">
        <v>2498</v>
      </c>
      <c r="D863" s="94" t="s">
        <v>1488</v>
      </c>
      <c r="E863" s="17">
        <v>105</v>
      </c>
    </row>
    <row r="864" spans="1:5" x14ac:dyDescent="0.15">
      <c r="A864" s="94" t="str">
        <f t="shared" si="13"/>
        <v>Crows3846T</v>
      </c>
      <c r="B864" s="94" t="s">
        <v>2465</v>
      </c>
      <c r="C864" s="94" t="s">
        <v>2499</v>
      </c>
      <c r="D864" s="94" t="s">
        <v>1484</v>
      </c>
      <c r="E864" s="17">
        <v>105</v>
      </c>
    </row>
    <row r="865" spans="1:5" x14ac:dyDescent="0.15">
      <c r="A865" s="94" t="str">
        <f t="shared" si="13"/>
        <v>Crows3848VT3</v>
      </c>
      <c r="B865" s="94" t="s">
        <v>2465</v>
      </c>
      <c r="C865" s="94" t="s">
        <v>2496</v>
      </c>
      <c r="D865" s="94" t="s">
        <v>1487</v>
      </c>
      <c r="E865" s="17">
        <v>105</v>
      </c>
    </row>
    <row r="866" spans="1:5" x14ac:dyDescent="0.15">
      <c r="A866" s="94" t="str">
        <f t="shared" si="13"/>
        <v>Crows3933B</v>
      </c>
      <c r="B866" s="94" t="s">
        <v>2465</v>
      </c>
      <c r="C866" s="94" t="s">
        <v>2500</v>
      </c>
      <c r="D866" s="94" t="s">
        <v>1492</v>
      </c>
      <c r="E866" s="17">
        <v>106</v>
      </c>
    </row>
    <row r="867" spans="1:5" x14ac:dyDescent="0.15">
      <c r="A867" s="94" t="str">
        <f t="shared" si="13"/>
        <v>Crows3934S</v>
      </c>
      <c r="B867" s="94" t="s">
        <v>2465</v>
      </c>
      <c r="C867" s="94" t="s">
        <v>2502</v>
      </c>
      <c r="D867" s="94" t="s">
        <v>1488</v>
      </c>
      <c r="E867" s="17">
        <v>106</v>
      </c>
    </row>
    <row r="868" spans="1:5" x14ac:dyDescent="0.15">
      <c r="A868" s="94" t="str">
        <f t="shared" si="13"/>
        <v>Crows3935T</v>
      </c>
      <c r="B868" s="94" t="s">
        <v>2465</v>
      </c>
      <c r="C868" s="94" t="s">
        <v>2501</v>
      </c>
      <c r="D868" s="94" t="s">
        <v>1486</v>
      </c>
      <c r="E868" s="17">
        <v>106</v>
      </c>
    </row>
    <row r="869" spans="1:5" x14ac:dyDescent="0.15">
      <c r="A869" s="94" t="str">
        <f t="shared" si="13"/>
        <v>Crows3T726</v>
      </c>
      <c r="B869" s="94" t="s">
        <v>2465</v>
      </c>
      <c r="C869" s="94" t="s">
        <v>2503</v>
      </c>
      <c r="D869" s="94" t="s">
        <v>1486</v>
      </c>
      <c r="E869" s="17">
        <v>92</v>
      </c>
    </row>
    <row r="870" spans="1:5" x14ac:dyDescent="0.15">
      <c r="A870" s="94" t="str">
        <f t="shared" si="13"/>
        <v>Crows4221R</v>
      </c>
      <c r="B870" s="94" t="s">
        <v>2465</v>
      </c>
      <c r="C870" s="94" t="s">
        <v>2504</v>
      </c>
      <c r="D870" s="94" t="s">
        <v>1786</v>
      </c>
      <c r="E870" s="17">
        <v>106</v>
      </c>
    </row>
    <row r="871" spans="1:5" x14ac:dyDescent="0.15">
      <c r="A871" s="94" t="str">
        <f t="shared" si="13"/>
        <v>Crows4222S</v>
      </c>
      <c r="B871" s="94" t="s">
        <v>2465</v>
      </c>
      <c r="C871" s="94" t="s">
        <v>2506</v>
      </c>
      <c r="D871" s="94" t="s">
        <v>1488</v>
      </c>
      <c r="E871" s="17">
        <v>106</v>
      </c>
    </row>
    <row r="872" spans="1:5" x14ac:dyDescent="0.15">
      <c r="A872" s="94" t="str">
        <f t="shared" si="13"/>
        <v>Crows4222S</v>
      </c>
      <c r="B872" s="94" t="s">
        <v>2465</v>
      </c>
      <c r="C872" s="94" t="s">
        <v>2506</v>
      </c>
      <c r="D872" s="94" t="s">
        <v>1488</v>
      </c>
      <c r="E872" s="17">
        <v>106</v>
      </c>
    </row>
    <row r="873" spans="1:5" x14ac:dyDescent="0.15">
      <c r="A873" s="94" t="str">
        <f t="shared" si="13"/>
        <v>Crows4223T</v>
      </c>
      <c r="B873" s="94" t="s">
        <v>2465</v>
      </c>
      <c r="C873" s="94" t="s">
        <v>2507</v>
      </c>
      <c r="D873" s="94" t="s">
        <v>1486</v>
      </c>
      <c r="E873" s="17">
        <v>106</v>
      </c>
    </row>
    <row r="874" spans="1:5" x14ac:dyDescent="0.15">
      <c r="A874" s="94" t="str">
        <f t="shared" si="13"/>
        <v>Crows4224VT3</v>
      </c>
      <c r="B874" s="94" t="s">
        <v>2465</v>
      </c>
      <c r="C874" s="94" t="s">
        <v>2505</v>
      </c>
      <c r="D874" s="94" t="s">
        <v>1487</v>
      </c>
      <c r="E874" s="17">
        <v>106</v>
      </c>
    </row>
    <row r="875" spans="1:5" x14ac:dyDescent="0.15">
      <c r="A875" s="94" t="str">
        <f t="shared" si="13"/>
        <v>Crows4301R</v>
      </c>
      <c r="B875" s="94" t="s">
        <v>2465</v>
      </c>
      <c r="C875" s="94" t="s">
        <v>2508</v>
      </c>
      <c r="D875" s="94" t="s">
        <v>1786</v>
      </c>
      <c r="E875" s="17">
        <v>107</v>
      </c>
    </row>
    <row r="876" spans="1:5" x14ac:dyDescent="0.15">
      <c r="A876" s="94" t="str">
        <f t="shared" si="13"/>
        <v>Crows4304X</v>
      </c>
      <c r="B876" s="94" t="s">
        <v>2465</v>
      </c>
      <c r="C876" s="94" t="s">
        <v>2510</v>
      </c>
      <c r="D876" s="94" t="s">
        <v>1489</v>
      </c>
      <c r="E876" s="17">
        <v>107</v>
      </c>
    </row>
    <row r="877" spans="1:5" x14ac:dyDescent="0.15">
      <c r="A877" s="94" t="str">
        <f t="shared" si="13"/>
        <v>Crows4305VT3</v>
      </c>
      <c r="B877" s="94" t="s">
        <v>2465</v>
      </c>
      <c r="C877" s="94" t="s">
        <v>2509</v>
      </c>
      <c r="D877" s="94" t="s">
        <v>1487</v>
      </c>
      <c r="E877" s="17">
        <v>107</v>
      </c>
    </row>
    <row r="878" spans="1:5" x14ac:dyDescent="0.15">
      <c r="A878" s="94" t="str">
        <f t="shared" si="13"/>
        <v>Crows4351R</v>
      </c>
      <c r="B878" s="94" t="s">
        <v>2465</v>
      </c>
      <c r="C878" s="94" t="s">
        <v>2511</v>
      </c>
      <c r="D878" s="94" t="s">
        <v>1786</v>
      </c>
      <c r="E878" s="17">
        <v>107</v>
      </c>
    </row>
    <row r="879" spans="1:5" x14ac:dyDescent="0.15">
      <c r="A879" s="94" t="str">
        <f t="shared" si="13"/>
        <v>Crows4352S</v>
      </c>
      <c r="B879" s="94" t="s">
        <v>2465</v>
      </c>
      <c r="C879" s="94" t="s">
        <v>2512</v>
      </c>
      <c r="D879" s="94" t="s">
        <v>218</v>
      </c>
      <c r="E879" s="17">
        <v>107</v>
      </c>
    </row>
    <row r="880" spans="1:5" x14ac:dyDescent="0.15">
      <c r="A880" s="94" t="str">
        <f t="shared" si="13"/>
        <v>Crows4353B</v>
      </c>
      <c r="B880" s="94" t="s">
        <v>2465</v>
      </c>
      <c r="C880" s="94" t="s">
        <v>219</v>
      </c>
      <c r="D880" s="94" t="s">
        <v>1492</v>
      </c>
      <c r="E880" s="17">
        <v>107</v>
      </c>
    </row>
    <row r="881" spans="1:5" x14ac:dyDescent="0.15">
      <c r="A881" s="94" t="str">
        <f t="shared" si="13"/>
        <v>Crows4354VT3</v>
      </c>
      <c r="B881" s="94" t="s">
        <v>2465</v>
      </c>
      <c r="C881" s="94" t="s">
        <v>220</v>
      </c>
      <c r="D881" s="94" t="s">
        <v>1487</v>
      </c>
      <c r="E881" s="17">
        <v>107</v>
      </c>
    </row>
    <row r="882" spans="1:5" x14ac:dyDescent="0.15">
      <c r="A882" s="94" t="str">
        <f t="shared" si="13"/>
        <v>Crows4354VT3</v>
      </c>
      <c r="B882" s="94" t="s">
        <v>2465</v>
      </c>
      <c r="C882" s="94" t="s">
        <v>220</v>
      </c>
      <c r="D882" s="94" t="s">
        <v>1487</v>
      </c>
      <c r="E882" s="17">
        <v>107</v>
      </c>
    </row>
    <row r="883" spans="1:5" x14ac:dyDescent="0.15">
      <c r="A883" s="94" t="str">
        <f t="shared" si="13"/>
        <v>Crows4355</v>
      </c>
      <c r="B883" s="94" t="s">
        <v>2465</v>
      </c>
      <c r="C883" s="94" t="s">
        <v>2173</v>
      </c>
      <c r="D883" s="94" t="s">
        <v>2641</v>
      </c>
      <c r="E883" s="17">
        <v>107</v>
      </c>
    </row>
    <row r="884" spans="1:5" x14ac:dyDescent="0.15">
      <c r="A884" s="94" t="str">
        <f t="shared" si="13"/>
        <v>Crows4355</v>
      </c>
      <c r="B884" s="94" t="s">
        <v>2465</v>
      </c>
      <c r="C884" s="94" t="s">
        <v>2173</v>
      </c>
      <c r="D884" s="94" t="s">
        <v>2641</v>
      </c>
      <c r="E884" s="17">
        <v>107</v>
      </c>
    </row>
    <row r="885" spans="1:5" x14ac:dyDescent="0.15">
      <c r="A885" s="94" t="str">
        <f t="shared" si="13"/>
        <v>Crows4381X</v>
      </c>
      <c r="B885" s="94" t="s">
        <v>2465</v>
      </c>
      <c r="C885" s="94" t="s">
        <v>221</v>
      </c>
      <c r="D885" s="94" t="s">
        <v>1489</v>
      </c>
      <c r="E885" s="17">
        <v>108</v>
      </c>
    </row>
    <row r="886" spans="1:5" x14ac:dyDescent="0.15">
      <c r="A886" s="94" t="str">
        <f t="shared" si="13"/>
        <v>Crows4614R</v>
      </c>
      <c r="B886" s="94" t="s">
        <v>2465</v>
      </c>
      <c r="C886" s="94" t="s">
        <v>222</v>
      </c>
      <c r="D886" s="94" t="s">
        <v>1786</v>
      </c>
      <c r="E886" s="17">
        <v>108</v>
      </c>
    </row>
    <row r="887" spans="1:5" x14ac:dyDescent="0.15">
      <c r="A887" s="94" t="str">
        <f t="shared" si="13"/>
        <v>Crows4615S</v>
      </c>
      <c r="B887" s="94" t="s">
        <v>2465</v>
      </c>
      <c r="C887" s="94" t="s">
        <v>1228</v>
      </c>
      <c r="D887" s="94" t="s">
        <v>1488</v>
      </c>
      <c r="E887" s="17">
        <v>108</v>
      </c>
    </row>
    <row r="888" spans="1:5" x14ac:dyDescent="0.15">
      <c r="A888" s="94" t="str">
        <f t="shared" si="13"/>
        <v>Crows4616T</v>
      </c>
      <c r="B888" s="94" t="s">
        <v>2465</v>
      </c>
      <c r="C888" s="94" t="s">
        <v>223</v>
      </c>
      <c r="D888" s="94" t="s">
        <v>1486</v>
      </c>
      <c r="E888" s="17">
        <v>108</v>
      </c>
    </row>
    <row r="889" spans="1:5" x14ac:dyDescent="0.15">
      <c r="A889" s="94" t="str">
        <f t="shared" si="13"/>
        <v>Crows4617VT3</v>
      </c>
      <c r="B889" s="94" t="s">
        <v>2465</v>
      </c>
      <c r="C889" s="94" t="s">
        <v>2471</v>
      </c>
      <c r="D889" s="94" t="s">
        <v>1487</v>
      </c>
      <c r="E889" s="17">
        <v>108</v>
      </c>
    </row>
    <row r="890" spans="1:5" x14ac:dyDescent="0.15">
      <c r="A890" s="94" t="str">
        <f t="shared" si="13"/>
        <v>Crows4635B</v>
      </c>
      <c r="B890" s="94" t="s">
        <v>2465</v>
      </c>
      <c r="C890" s="94" t="s">
        <v>224</v>
      </c>
      <c r="D890" s="94" t="s">
        <v>1492</v>
      </c>
      <c r="E890" s="17">
        <v>109</v>
      </c>
    </row>
    <row r="891" spans="1:5" x14ac:dyDescent="0.15">
      <c r="A891" s="94" t="str">
        <f t="shared" si="13"/>
        <v>Crows4636S</v>
      </c>
      <c r="B891" s="94" t="s">
        <v>2465</v>
      </c>
      <c r="C891" s="94" t="s">
        <v>225</v>
      </c>
      <c r="D891" s="94" t="s">
        <v>1488</v>
      </c>
      <c r="E891" s="17">
        <v>109</v>
      </c>
    </row>
    <row r="892" spans="1:5" x14ac:dyDescent="0.15">
      <c r="A892" s="94" t="str">
        <f t="shared" si="13"/>
        <v>Crows4637T</v>
      </c>
      <c r="B892" s="94" t="s">
        <v>2465</v>
      </c>
      <c r="C892" s="94" t="s">
        <v>226</v>
      </c>
      <c r="D892" s="94" t="s">
        <v>1486</v>
      </c>
      <c r="E892" s="17">
        <v>109</v>
      </c>
    </row>
    <row r="893" spans="1:5" x14ac:dyDescent="0.15">
      <c r="A893" s="94" t="str">
        <f t="shared" si="13"/>
        <v>Crows4638X</v>
      </c>
      <c r="B893" s="94" t="s">
        <v>2465</v>
      </c>
      <c r="C893" s="94" t="s">
        <v>227</v>
      </c>
      <c r="D893" s="94" t="s">
        <v>1489</v>
      </c>
      <c r="E893" s="17">
        <v>109</v>
      </c>
    </row>
    <row r="894" spans="1:5" x14ac:dyDescent="0.15">
      <c r="A894" s="94" t="str">
        <f t="shared" si="13"/>
        <v>Crows4688VT3</v>
      </c>
      <c r="B894" s="94" t="s">
        <v>2465</v>
      </c>
      <c r="C894" s="94" t="s">
        <v>228</v>
      </c>
      <c r="D894" s="94" t="s">
        <v>1487</v>
      </c>
      <c r="E894" s="17">
        <v>109</v>
      </c>
    </row>
    <row r="895" spans="1:5" x14ac:dyDescent="0.15">
      <c r="A895" s="94" t="str">
        <f t="shared" si="13"/>
        <v>Crows4688VT3</v>
      </c>
      <c r="B895" s="94" t="s">
        <v>2465</v>
      </c>
      <c r="C895" s="94" t="s">
        <v>228</v>
      </c>
      <c r="D895" s="94" t="s">
        <v>1487</v>
      </c>
      <c r="E895" s="17">
        <v>109</v>
      </c>
    </row>
    <row r="896" spans="1:5" x14ac:dyDescent="0.15">
      <c r="A896" s="94" t="str">
        <f t="shared" si="13"/>
        <v>Crows4724R</v>
      </c>
      <c r="B896" s="94" t="s">
        <v>2465</v>
      </c>
      <c r="C896" s="94" t="s">
        <v>2175</v>
      </c>
      <c r="D896" s="94" t="s">
        <v>1786</v>
      </c>
      <c r="E896" s="17">
        <v>109</v>
      </c>
    </row>
    <row r="897" spans="1:5" x14ac:dyDescent="0.15">
      <c r="A897" s="94" t="str">
        <f t="shared" si="13"/>
        <v>Crows4727VT3</v>
      </c>
      <c r="B897" s="94" t="s">
        <v>2465</v>
      </c>
      <c r="C897" s="94" t="s">
        <v>2174</v>
      </c>
      <c r="D897" s="94" t="s">
        <v>1487</v>
      </c>
      <c r="E897" s="17">
        <v>109</v>
      </c>
    </row>
    <row r="898" spans="1:5" x14ac:dyDescent="0.15">
      <c r="A898" s="94" t="str">
        <f t="shared" ref="A898:A961" si="14">B898&amp;C898</f>
        <v>Crows4799VT3</v>
      </c>
      <c r="B898" s="94" t="s">
        <v>2465</v>
      </c>
      <c r="C898" s="94" t="s">
        <v>2176</v>
      </c>
      <c r="D898" s="94" t="s">
        <v>1487</v>
      </c>
      <c r="E898" s="17">
        <v>109</v>
      </c>
    </row>
    <row r="899" spans="1:5" x14ac:dyDescent="0.15">
      <c r="A899" s="94" t="str">
        <f t="shared" si="14"/>
        <v>Crows4826VT3</v>
      </c>
      <c r="B899" s="94" t="s">
        <v>2465</v>
      </c>
      <c r="C899" s="94" t="s">
        <v>2177</v>
      </c>
      <c r="D899" s="94" t="s">
        <v>1487</v>
      </c>
      <c r="E899" s="17">
        <v>110</v>
      </c>
    </row>
    <row r="900" spans="1:5" x14ac:dyDescent="0.15">
      <c r="A900" s="94" t="str">
        <f t="shared" si="14"/>
        <v>Crows4841R</v>
      </c>
      <c r="B900" s="94" t="s">
        <v>2465</v>
      </c>
      <c r="C900" s="94" t="s">
        <v>1229</v>
      </c>
      <c r="D900" s="94" t="s">
        <v>1786</v>
      </c>
      <c r="E900" s="17">
        <v>110</v>
      </c>
    </row>
    <row r="901" spans="1:5" x14ac:dyDescent="0.15">
      <c r="A901" s="94" t="str">
        <f t="shared" si="14"/>
        <v>Crows4842S</v>
      </c>
      <c r="B901" s="94" t="s">
        <v>2465</v>
      </c>
      <c r="C901" s="94" t="s">
        <v>1230</v>
      </c>
      <c r="D901" s="94" t="s">
        <v>1488</v>
      </c>
      <c r="E901" s="17">
        <v>110</v>
      </c>
    </row>
    <row r="902" spans="1:5" x14ac:dyDescent="0.15">
      <c r="A902" s="94" t="str">
        <f t="shared" si="14"/>
        <v>Crows4843X</v>
      </c>
      <c r="B902" s="94" t="s">
        <v>2465</v>
      </c>
      <c r="C902" s="94" t="s">
        <v>1231</v>
      </c>
      <c r="D902" s="94" t="s">
        <v>1489</v>
      </c>
      <c r="E902" s="17">
        <v>110</v>
      </c>
    </row>
    <row r="903" spans="1:5" x14ac:dyDescent="0.15">
      <c r="A903" s="94" t="str">
        <f t="shared" si="14"/>
        <v>Crows4845B</v>
      </c>
      <c r="B903" s="94" t="s">
        <v>2465</v>
      </c>
      <c r="C903" s="94" t="s">
        <v>1232</v>
      </c>
      <c r="D903" s="94" t="s">
        <v>1492</v>
      </c>
      <c r="E903" s="17">
        <v>110</v>
      </c>
    </row>
    <row r="904" spans="1:5" x14ac:dyDescent="0.15">
      <c r="A904" s="94" t="str">
        <f t="shared" si="14"/>
        <v>Crows4846T</v>
      </c>
      <c r="B904" s="94" t="s">
        <v>2465</v>
      </c>
      <c r="C904" s="94" t="s">
        <v>2178</v>
      </c>
      <c r="D904" s="94" t="s">
        <v>1486</v>
      </c>
      <c r="E904" s="17">
        <v>110</v>
      </c>
    </row>
    <row r="905" spans="1:5" x14ac:dyDescent="0.15">
      <c r="A905" s="94" t="str">
        <f t="shared" si="14"/>
        <v>Crows4846T</v>
      </c>
      <c r="B905" s="94" t="s">
        <v>2465</v>
      </c>
      <c r="C905" s="94" t="s">
        <v>2178</v>
      </c>
      <c r="D905" s="94" t="s">
        <v>1486</v>
      </c>
      <c r="E905" s="17">
        <v>110</v>
      </c>
    </row>
    <row r="906" spans="1:5" x14ac:dyDescent="0.15">
      <c r="A906" s="94" t="str">
        <f t="shared" si="14"/>
        <v>Crows4846T</v>
      </c>
      <c r="B906" s="94" t="s">
        <v>2465</v>
      </c>
      <c r="C906" s="94" t="s">
        <v>2178</v>
      </c>
      <c r="D906" s="94" t="s">
        <v>1486</v>
      </c>
      <c r="E906" s="17">
        <v>110</v>
      </c>
    </row>
    <row r="907" spans="1:5" x14ac:dyDescent="0.15">
      <c r="A907" s="94" t="str">
        <f t="shared" si="14"/>
        <v>Crows4846T</v>
      </c>
      <c r="B907" s="94" t="s">
        <v>2465</v>
      </c>
      <c r="C907" s="94" t="s">
        <v>2178</v>
      </c>
      <c r="D907" s="94" t="s">
        <v>1486</v>
      </c>
      <c r="E907" s="17">
        <v>110</v>
      </c>
    </row>
    <row r="908" spans="1:5" x14ac:dyDescent="0.15">
      <c r="A908" s="94" t="str">
        <f t="shared" si="14"/>
        <v>Crows4846T</v>
      </c>
      <c r="B908" s="94" t="s">
        <v>2465</v>
      </c>
      <c r="C908" s="94" t="s">
        <v>2178</v>
      </c>
      <c r="D908" s="94" t="s">
        <v>1486</v>
      </c>
      <c r="E908" s="17">
        <v>110</v>
      </c>
    </row>
    <row r="909" spans="1:5" x14ac:dyDescent="0.15">
      <c r="A909" s="94" t="str">
        <f t="shared" si="14"/>
        <v>Crows4847</v>
      </c>
      <c r="B909" s="94" t="s">
        <v>2465</v>
      </c>
      <c r="C909" s="94" t="s">
        <v>2293</v>
      </c>
      <c r="D909" s="94" t="s">
        <v>2641</v>
      </c>
      <c r="E909" s="17">
        <v>110</v>
      </c>
    </row>
    <row r="910" spans="1:5" x14ac:dyDescent="0.15">
      <c r="A910" s="94" t="str">
        <f t="shared" si="14"/>
        <v>Crows4847 BDR</v>
      </c>
      <c r="B910" s="94" t="s">
        <v>2465</v>
      </c>
      <c r="C910" s="94" t="s">
        <v>1233</v>
      </c>
      <c r="D910" s="94" t="s">
        <v>2641</v>
      </c>
      <c r="E910" s="17">
        <v>110</v>
      </c>
    </row>
    <row r="911" spans="1:5" x14ac:dyDescent="0.15">
      <c r="A911" s="94" t="str">
        <f t="shared" si="14"/>
        <v>Crows4847 BDR</v>
      </c>
      <c r="B911" s="94" t="s">
        <v>2465</v>
      </c>
      <c r="C911" s="94" t="s">
        <v>1233</v>
      </c>
      <c r="D911" s="94" t="s">
        <v>2641</v>
      </c>
      <c r="E911" s="17">
        <v>110</v>
      </c>
    </row>
    <row r="912" spans="1:5" x14ac:dyDescent="0.15">
      <c r="A912" s="94" t="str">
        <f t="shared" si="14"/>
        <v>Crows4905B</v>
      </c>
      <c r="B912" s="94" t="s">
        <v>2465</v>
      </c>
      <c r="C912" s="94" t="s">
        <v>229</v>
      </c>
      <c r="D912" s="94" t="s">
        <v>1492</v>
      </c>
      <c r="E912" s="17">
        <v>110</v>
      </c>
    </row>
    <row r="913" spans="1:5" x14ac:dyDescent="0.15">
      <c r="A913" s="94" t="str">
        <f t="shared" si="14"/>
        <v>Crows4906Y</v>
      </c>
      <c r="B913" s="94" t="s">
        <v>2465</v>
      </c>
      <c r="C913" s="94" t="s">
        <v>231</v>
      </c>
      <c r="D913" s="94" t="s">
        <v>1484</v>
      </c>
      <c r="E913" s="17">
        <v>110</v>
      </c>
    </row>
    <row r="914" spans="1:5" x14ac:dyDescent="0.15">
      <c r="A914" s="94" t="str">
        <f t="shared" si="14"/>
        <v>Crows4937B</v>
      </c>
      <c r="B914" s="94" t="s">
        <v>2465</v>
      </c>
      <c r="C914" s="94" t="s">
        <v>232</v>
      </c>
      <c r="D914" s="94" t="s">
        <v>1492</v>
      </c>
      <c r="E914" s="17">
        <v>111</v>
      </c>
    </row>
    <row r="915" spans="1:5" x14ac:dyDescent="0.15">
      <c r="A915" s="94" t="str">
        <f t="shared" si="14"/>
        <v>Crows4940T</v>
      </c>
      <c r="B915" s="94" t="s">
        <v>2465</v>
      </c>
      <c r="C915" s="94" t="s">
        <v>233</v>
      </c>
      <c r="D915" s="94" t="s">
        <v>1486</v>
      </c>
      <c r="E915" s="17">
        <v>111</v>
      </c>
    </row>
    <row r="916" spans="1:5" x14ac:dyDescent="0.15">
      <c r="A916" s="94" t="str">
        <f t="shared" si="14"/>
        <v>Crows4950</v>
      </c>
      <c r="B916" s="94" t="s">
        <v>2465</v>
      </c>
      <c r="C916" s="94" t="s">
        <v>2179</v>
      </c>
      <c r="D916" s="94" t="s">
        <v>2641</v>
      </c>
      <c r="E916" s="17">
        <v>110</v>
      </c>
    </row>
    <row r="917" spans="1:5" x14ac:dyDescent="0.15">
      <c r="A917" s="94" t="str">
        <f t="shared" si="14"/>
        <v>Crows4951B</v>
      </c>
      <c r="B917" s="94" t="s">
        <v>2465</v>
      </c>
      <c r="C917" s="94" t="s">
        <v>234</v>
      </c>
      <c r="D917" s="94" t="s">
        <v>1492</v>
      </c>
      <c r="E917" s="17">
        <v>110</v>
      </c>
    </row>
    <row r="918" spans="1:5" x14ac:dyDescent="0.15">
      <c r="A918" s="94" t="str">
        <f t="shared" si="14"/>
        <v>Crows4952S</v>
      </c>
      <c r="B918" s="94" t="s">
        <v>2465</v>
      </c>
      <c r="C918" s="94" t="s">
        <v>235</v>
      </c>
      <c r="D918" s="94" t="s">
        <v>1488</v>
      </c>
      <c r="E918" s="17">
        <v>110</v>
      </c>
    </row>
    <row r="919" spans="1:5" x14ac:dyDescent="0.15">
      <c r="A919" s="94" t="str">
        <f t="shared" si="14"/>
        <v>Crows4953Y</v>
      </c>
      <c r="B919" s="94" t="s">
        <v>2465</v>
      </c>
      <c r="C919" s="94" t="s">
        <v>236</v>
      </c>
      <c r="D919" s="94" t="s">
        <v>1484</v>
      </c>
      <c r="E919" s="17">
        <v>110</v>
      </c>
    </row>
    <row r="920" spans="1:5" x14ac:dyDescent="0.15">
      <c r="A920" s="94" t="str">
        <f t="shared" si="14"/>
        <v>Crows4960</v>
      </c>
      <c r="B920" s="94" t="s">
        <v>2465</v>
      </c>
      <c r="C920" s="94" t="s">
        <v>2180</v>
      </c>
      <c r="D920" s="94" t="s">
        <v>2641</v>
      </c>
      <c r="E920" s="17">
        <v>112</v>
      </c>
    </row>
    <row r="921" spans="1:5" x14ac:dyDescent="0.15">
      <c r="A921" s="94" t="str">
        <f t="shared" si="14"/>
        <v>Crows4962S</v>
      </c>
      <c r="B921" s="94" t="s">
        <v>2465</v>
      </c>
      <c r="C921" s="94" t="s">
        <v>237</v>
      </c>
      <c r="D921" s="94" t="s">
        <v>1488</v>
      </c>
      <c r="E921" s="17">
        <v>112</v>
      </c>
    </row>
    <row r="922" spans="1:5" x14ac:dyDescent="0.15">
      <c r="A922" s="94" t="str">
        <f t="shared" si="14"/>
        <v>Crows4966B</v>
      </c>
      <c r="B922" s="94" t="s">
        <v>2465</v>
      </c>
      <c r="C922" s="94" t="s">
        <v>238</v>
      </c>
      <c r="D922" s="94" t="s">
        <v>1492</v>
      </c>
      <c r="E922" s="17">
        <v>112</v>
      </c>
    </row>
    <row r="923" spans="1:5" x14ac:dyDescent="0.15">
      <c r="A923" s="94" t="str">
        <f t="shared" si="14"/>
        <v>Crows4967X</v>
      </c>
      <c r="B923" s="94" t="s">
        <v>2465</v>
      </c>
      <c r="C923" s="94" t="s">
        <v>239</v>
      </c>
      <c r="D923" s="94" t="s">
        <v>1489</v>
      </c>
      <c r="E923" s="17">
        <v>112</v>
      </c>
    </row>
    <row r="924" spans="1:5" x14ac:dyDescent="0.15">
      <c r="A924" s="94" t="str">
        <f t="shared" si="14"/>
        <v>Crows4980</v>
      </c>
      <c r="B924" s="94" t="s">
        <v>2465</v>
      </c>
      <c r="C924" s="94" t="s">
        <v>2181</v>
      </c>
      <c r="D924" s="94" t="s">
        <v>2641</v>
      </c>
      <c r="E924" s="17">
        <v>112</v>
      </c>
    </row>
    <row r="925" spans="1:5" x14ac:dyDescent="0.15">
      <c r="A925" s="94" t="str">
        <f t="shared" si="14"/>
        <v>Crows4981R</v>
      </c>
      <c r="B925" s="94" t="s">
        <v>2465</v>
      </c>
      <c r="C925" s="94" t="s">
        <v>240</v>
      </c>
      <c r="D925" s="94" t="s">
        <v>1786</v>
      </c>
      <c r="E925" s="17">
        <v>112</v>
      </c>
    </row>
    <row r="926" spans="1:5" x14ac:dyDescent="0.15">
      <c r="A926" s="94" t="str">
        <f t="shared" si="14"/>
        <v>Crows4983S</v>
      </c>
      <c r="B926" s="94" t="s">
        <v>2465</v>
      </c>
      <c r="C926" s="94" t="s">
        <v>241</v>
      </c>
      <c r="D926" s="94" t="s">
        <v>1488</v>
      </c>
      <c r="E926" s="17">
        <v>112</v>
      </c>
    </row>
    <row r="927" spans="1:5" x14ac:dyDescent="0.15">
      <c r="A927" s="94" t="str">
        <f t="shared" si="14"/>
        <v>Crows4984R</v>
      </c>
      <c r="B927" s="94" t="s">
        <v>2465</v>
      </c>
      <c r="C927" s="94" t="s">
        <v>2958</v>
      </c>
      <c r="D927" s="94" t="s">
        <v>1486</v>
      </c>
      <c r="E927" s="17">
        <v>112</v>
      </c>
    </row>
    <row r="928" spans="1:5" x14ac:dyDescent="0.15">
      <c r="A928" s="94" t="str">
        <f t="shared" si="14"/>
        <v>Crows4984T</v>
      </c>
      <c r="B928" s="94" t="s">
        <v>2465</v>
      </c>
      <c r="C928" s="94" t="s">
        <v>2182</v>
      </c>
      <c r="D928" s="94" t="s">
        <v>1486</v>
      </c>
      <c r="E928" s="17">
        <v>112</v>
      </c>
    </row>
    <row r="929" spans="1:5" x14ac:dyDescent="0.15">
      <c r="A929" s="94" t="str">
        <f t="shared" si="14"/>
        <v>Crows4985VT3</v>
      </c>
      <c r="B929" s="94" t="s">
        <v>2465</v>
      </c>
      <c r="C929" s="94" t="s">
        <v>2959</v>
      </c>
      <c r="D929" s="94" t="s">
        <v>1487</v>
      </c>
    </row>
    <row r="930" spans="1:5" x14ac:dyDescent="0.15">
      <c r="A930" s="94" t="str">
        <f t="shared" si="14"/>
        <v>Crows4R501</v>
      </c>
      <c r="B930" s="94" t="s">
        <v>2465</v>
      </c>
      <c r="C930" s="94" t="s">
        <v>309</v>
      </c>
      <c r="D930" s="94" t="s">
        <v>1786</v>
      </c>
      <c r="E930" s="17">
        <v>97</v>
      </c>
    </row>
    <row r="931" spans="1:5" x14ac:dyDescent="0.15">
      <c r="A931" s="94" t="str">
        <f t="shared" si="14"/>
        <v>Crows4S502</v>
      </c>
      <c r="B931" s="94" t="s">
        <v>2465</v>
      </c>
      <c r="C931" s="94" t="s">
        <v>308</v>
      </c>
      <c r="D931" s="94" t="s">
        <v>1488</v>
      </c>
      <c r="E931" s="17">
        <v>97</v>
      </c>
    </row>
    <row r="932" spans="1:5" x14ac:dyDescent="0.15">
      <c r="A932" s="94" t="str">
        <f t="shared" si="14"/>
        <v>Crows4X015</v>
      </c>
      <c r="B932" s="94" t="s">
        <v>2465</v>
      </c>
      <c r="C932" s="94" t="s">
        <v>2960</v>
      </c>
      <c r="D932" s="94" t="s">
        <v>1489</v>
      </c>
      <c r="E932" s="17">
        <v>95</v>
      </c>
    </row>
    <row r="933" spans="1:5" x14ac:dyDescent="0.15">
      <c r="A933" s="94" t="str">
        <f t="shared" si="14"/>
        <v>Crows5001T</v>
      </c>
      <c r="B933" s="94" t="s">
        <v>2465</v>
      </c>
      <c r="C933" s="94" t="s">
        <v>2961</v>
      </c>
      <c r="D933" s="94" t="s">
        <v>1486</v>
      </c>
      <c r="E933" s="17">
        <v>112</v>
      </c>
    </row>
    <row r="934" spans="1:5" x14ac:dyDescent="0.15">
      <c r="A934" s="94" t="str">
        <f t="shared" si="14"/>
        <v>Crows5060</v>
      </c>
      <c r="B934" s="94" t="s">
        <v>2465</v>
      </c>
      <c r="C934" s="94" t="s">
        <v>2183</v>
      </c>
      <c r="D934" s="94" t="s">
        <v>2641</v>
      </c>
      <c r="E934" s="17">
        <v>112</v>
      </c>
    </row>
    <row r="935" spans="1:5" x14ac:dyDescent="0.15">
      <c r="A935" s="94" t="str">
        <f t="shared" si="14"/>
        <v>Crows5105Y</v>
      </c>
      <c r="B935" s="94" t="s">
        <v>2465</v>
      </c>
      <c r="C935" s="94" t="s">
        <v>2962</v>
      </c>
      <c r="D935" s="94" t="s">
        <v>1484</v>
      </c>
      <c r="E935" s="17">
        <v>112</v>
      </c>
    </row>
    <row r="936" spans="1:5" x14ac:dyDescent="0.15">
      <c r="A936" s="94" t="str">
        <f t="shared" si="14"/>
        <v>Crows5115VT3</v>
      </c>
      <c r="B936" s="94" t="s">
        <v>2465</v>
      </c>
      <c r="C936" s="94" t="s">
        <v>2963</v>
      </c>
      <c r="D936" s="94" t="s">
        <v>1487</v>
      </c>
      <c r="E936" s="17">
        <v>112</v>
      </c>
    </row>
    <row r="937" spans="1:5" x14ac:dyDescent="0.15">
      <c r="A937" s="94" t="str">
        <f t="shared" si="14"/>
        <v>Crows5130R</v>
      </c>
      <c r="B937" s="94" t="s">
        <v>2465</v>
      </c>
      <c r="C937" s="94" t="s">
        <v>2964</v>
      </c>
      <c r="D937" s="94" t="s">
        <v>1786</v>
      </c>
      <c r="E937" s="17">
        <v>113</v>
      </c>
    </row>
    <row r="938" spans="1:5" x14ac:dyDescent="0.15">
      <c r="A938" s="94" t="str">
        <f t="shared" si="14"/>
        <v>Crows5131B</v>
      </c>
      <c r="B938" s="94" t="s">
        <v>2465</v>
      </c>
      <c r="C938" s="94" t="s">
        <v>2966</v>
      </c>
      <c r="D938" s="94" t="s">
        <v>1492</v>
      </c>
      <c r="E938" s="17">
        <v>113</v>
      </c>
    </row>
    <row r="939" spans="1:5" x14ac:dyDescent="0.15">
      <c r="A939" s="94" t="str">
        <f t="shared" si="14"/>
        <v>Crows5132S</v>
      </c>
      <c r="B939" s="94" t="s">
        <v>2465</v>
      </c>
      <c r="C939" s="94" t="s">
        <v>2461</v>
      </c>
      <c r="D939" s="94" t="s">
        <v>1488</v>
      </c>
      <c r="E939" s="17">
        <v>113</v>
      </c>
    </row>
    <row r="940" spans="1:5" x14ac:dyDescent="0.15">
      <c r="A940" s="94" t="str">
        <f t="shared" si="14"/>
        <v>Crows5134VT3</v>
      </c>
      <c r="B940" s="94" t="s">
        <v>2465</v>
      </c>
      <c r="C940" s="94" t="s">
        <v>2965</v>
      </c>
      <c r="D940" s="94" t="s">
        <v>1487</v>
      </c>
      <c r="E940" s="17">
        <v>113</v>
      </c>
    </row>
    <row r="941" spans="1:5" x14ac:dyDescent="0.15">
      <c r="A941" s="94" t="str">
        <f t="shared" si="14"/>
        <v>Crows5151</v>
      </c>
      <c r="B941" s="94" t="s">
        <v>2465</v>
      </c>
      <c r="C941" s="94" t="s">
        <v>1644</v>
      </c>
      <c r="D941" s="94" t="s">
        <v>2641</v>
      </c>
      <c r="E941" s="17">
        <v>113</v>
      </c>
    </row>
    <row r="942" spans="1:5" x14ac:dyDescent="0.15">
      <c r="A942" s="94" t="str">
        <f t="shared" si="14"/>
        <v>Crows5152R</v>
      </c>
      <c r="B942" s="94" t="s">
        <v>2465</v>
      </c>
      <c r="C942" s="94" t="s">
        <v>2462</v>
      </c>
      <c r="D942" s="94" t="s">
        <v>1786</v>
      </c>
      <c r="E942" s="17">
        <v>113</v>
      </c>
    </row>
    <row r="943" spans="1:5" x14ac:dyDescent="0.15">
      <c r="A943" s="94" t="str">
        <f t="shared" si="14"/>
        <v>Crows5153X</v>
      </c>
      <c r="B943" s="94" t="s">
        <v>2465</v>
      </c>
      <c r="C943" s="94" t="s">
        <v>2834</v>
      </c>
      <c r="D943" s="94" t="s">
        <v>1489</v>
      </c>
      <c r="E943" s="17">
        <v>113</v>
      </c>
    </row>
    <row r="944" spans="1:5" x14ac:dyDescent="0.15">
      <c r="A944" s="94" t="str">
        <f t="shared" si="14"/>
        <v>Crows5261R</v>
      </c>
      <c r="B944" s="94" t="s">
        <v>2465</v>
      </c>
      <c r="C944" s="94" t="s">
        <v>2835</v>
      </c>
      <c r="D944" s="94" t="s">
        <v>1786</v>
      </c>
      <c r="E944" s="17">
        <v>112</v>
      </c>
    </row>
    <row r="945" spans="1:5" x14ac:dyDescent="0.15">
      <c r="A945" s="94" t="str">
        <f t="shared" si="14"/>
        <v>Crows5262S</v>
      </c>
      <c r="B945" s="94" t="s">
        <v>2465</v>
      </c>
      <c r="C945" s="94" t="s">
        <v>1536</v>
      </c>
      <c r="D945" s="94" t="s">
        <v>1488</v>
      </c>
      <c r="E945" s="17">
        <v>112</v>
      </c>
    </row>
    <row r="946" spans="1:5" x14ac:dyDescent="0.15">
      <c r="A946" s="94" t="str">
        <f t="shared" si="14"/>
        <v>Crows5263T</v>
      </c>
      <c r="B946" s="94" t="s">
        <v>2465</v>
      </c>
      <c r="C946" s="94" t="s">
        <v>1535</v>
      </c>
      <c r="D946" s="94" t="s">
        <v>1486</v>
      </c>
      <c r="E946" s="17">
        <v>112</v>
      </c>
    </row>
    <row r="947" spans="1:5" x14ac:dyDescent="0.15">
      <c r="A947" s="94" t="str">
        <f t="shared" si="14"/>
        <v>Crows5264B</v>
      </c>
      <c r="B947" s="94" t="s">
        <v>2465</v>
      </c>
      <c r="C947" s="94" t="s">
        <v>1537</v>
      </c>
      <c r="D947" s="94" t="s">
        <v>1492</v>
      </c>
      <c r="E947" s="17">
        <v>112</v>
      </c>
    </row>
    <row r="948" spans="1:5" x14ac:dyDescent="0.15">
      <c r="A948" s="94" t="str">
        <f t="shared" si="14"/>
        <v>Crows5269VT3</v>
      </c>
      <c r="B948" s="94" t="s">
        <v>2465</v>
      </c>
      <c r="C948" s="94" t="s">
        <v>1538</v>
      </c>
      <c r="D948" s="94" t="s">
        <v>1487</v>
      </c>
      <c r="E948" s="17">
        <v>112</v>
      </c>
    </row>
    <row r="949" spans="1:5" x14ac:dyDescent="0.15">
      <c r="A949" s="94" t="str">
        <f t="shared" si="14"/>
        <v>Crows5292VT3</v>
      </c>
      <c r="B949" s="94" t="s">
        <v>2465</v>
      </c>
      <c r="C949" s="94" t="s">
        <v>1234</v>
      </c>
      <c r="D949" s="94" t="s">
        <v>1487</v>
      </c>
      <c r="E949" s="17">
        <v>114</v>
      </c>
    </row>
    <row r="950" spans="1:5" x14ac:dyDescent="0.15">
      <c r="A950" s="94" t="str">
        <f t="shared" si="14"/>
        <v>Crows5293R</v>
      </c>
      <c r="B950" s="94" t="s">
        <v>2465</v>
      </c>
      <c r="C950" s="94" t="s">
        <v>1235</v>
      </c>
      <c r="D950" s="94" t="s">
        <v>1786</v>
      </c>
      <c r="E950" s="17">
        <v>114</v>
      </c>
    </row>
    <row r="951" spans="1:5" x14ac:dyDescent="0.15">
      <c r="A951" s="94" t="str">
        <f t="shared" si="14"/>
        <v>Crows5301R</v>
      </c>
      <c r="B951" s="94" t="s">
        <v>2465</v>
      </c>
      <c r="C951" s="94" t="s">
        <v>1236</v>
      </c>
      <c r="D951" s="94" t="s">
        <v>1786</v>
      </c>
      <c r="E951" s="17">
        <v>114</v>
      </c>
    </row>
    <row r="952" spans="1:5" x14ac:dyDescent="0.15">
      <c r="A952" s="94" t="str">
        <f t="shared" si="14"/>
        <v>Crows5302S</v>
      </c>
      <c r="B952" s="94" t="s">
        <v>2465</v>
      </c>
      <c r="C952" s="94" t="s">
        <v>1237</v>
      </c>
      <c r="D952" s="94" t="s">
        <v>1488</v>
      </c>
      <c r="E952" s="17">
        <v>114</v>
      </c>
    </row>
    <row r="953" spans="1:5" x14ac:dyDescent="0.15">
      <c r="A953" s="94" t="str">
        <f t="shared" si="14"/>
        <v>Crows5304VT3</v>
      </c>
      <c r="B953" s="94" t="s">
        <v>2465</v>
      </c>
      <c r="C953" s="94" t="s">
        <v>1238</v>
      </c>
      <c r="D953" s="94" t="s">
        <v>1487</v>
      </c>
      <c r="E953" s="17">
        <v>114</v>
      </c>
    </row>
    <row r="954" spans="1:5" x14ac:dyDescent="0.15">
      <c r="A954" s="94" t="str">
        <f t="shared" si="14"/>
        <v>Crows5304VT3</v>
      </c>
      <c r="B954" s="94" t="s">
        <v>2465</v>
      </c>
      <c r="C954" s="94" t="s">
        <v>1238</v>
      </c>
      <c r="D954" s="94" t="s">
        <v>1487</v>
      </c>
      <c r="E954" s="17">
        <v>114</v>
      </c>
    </row>
    <row r="955" spans="1:5" x14ac:dyDescent="0.15">
      <c r="A955" s="94" t="str">
        <f t="shared" si="14"/>
        <v>Crows5366B</v>
      </c>
      <c r="B955" s="94" t="s">
        <v>2465</v>
      </c>
      <c r="C955" s="94" t="s">
        <v>1539</v>
      </c>
      <c r="D955" s="94" t="s">
        <v>1492</v>
      </c>
      <c r="E955" s="17">
        <v>113</v>
      </c>
    </row>
    <row r="956" spans="1:5" x14ac:dyDescent="0.15">
      <c r="A956" s="94" t="str">
        <f t="shared" si="14"/>
        <v>Crows5551R</v>
      </c>
      <c r="B956" s="94" t="s">
        <v>2465</v>
      </c>
      <c r="C956" s="94" t="s">
        <v>2184</v>
      </c>
      <c r="D956" s="94" t="s">
        <v>1786</v>
      </c>
      <c r="E956" s="17">
        <v>115</v>
      </c>
    </row>
    <row r="957" spans="1:5" x14ac:dyDescent="0.15">
      <c r="A957" s="94" t="str">
        <f t="shared" si="14"/>
        <v>Crows5553VT3</v>
      </c>
      <c r="B957" s="94" t="s">
        <v>2465</v>
      </c>
      <c r="C957" s="94" t="s">
        <v>2185</v>
      </c>
      <c r="D957" s="94" t="s">
        <v>1487</v>
      </c>
      <c r="E957" s="17">
        <v>115</v>
      </c>
    </row>
    <row r="958" spans="1:5" x14ac:dyDescent="0.15">
      <c r="A958" s="94" t="str">
        <f t="shared" si="14"/>
        <v>Crows6620B</v>
      </c>
      <c r="B958" s="94" t="s">
        <v>2465</v>
      </c>
      <c r="C958" s="94" t="s">
        <v>1540</v>
      </c>
      <c r="D958" s="94" t="s">
        <v>1492</v>
      </c>
      <c r="E958" s="17">
        <v>116</v>
      </c>
    </row>
    <row r="959" spans="1:5" x14ac:dyDescent="0.15">
      <c r="A959" s="94" t="str">
        <f t="shared" si="14"/>
        <v>Crows6925RB</v>
      </c>
      <c r="B959" s="94" t="s">
        <v>2465</v>
      </c>
      <c r="C959" s="94" t="s">
        <v>1541</v>
      </c>
      <c r="D959" s="94" t="s">
        <v>1488</v>
      </c>
      <c r="E959" s="17">
        <v>92</v>
      </c>
    </row>
    <row r="960" spans="1:5" x14ac:dyDescent="0.15">
      <c r="A960" s="94" t="str">
        <f t="shared" si="14"/>
        <v>Crows6965R</v>
      </c>
      <c r="B960" s="94" t="s">
        <v>2465</v>
      </c>
      <c r="C960" s="94" t="s">
        <v>1542</v>
      </c>
      <c r="D960" s="94" t="s">
        <v>1786</v>
      </c>
      <c r="E960" s="17">
        <v>95</v>
      </c>
    </row>
    <row r="961" spans="1:5" x14ac:dyDescent="0.15">
      <c r="A961" s="94" t="str">
        <f t="shared" si="14"/>
        <v>Crows6X034</v>
      </c>
      <c r="B961" s="94" t="s">
        <v>2465</v>
      </c>
      <c r="C961" s="94" t="s">
        <v>1543</v>
      </c>
      <c r="D961" s="94" t="s">
        <v>1489</v>
      </c>
      <c r="E961" s="17">
        <v>105</v>
      </c>
    </row>
    <row r="962" spans="1:5" x14ac:dyDescent="0.15">
      <c r="A962" s="94" t="str">
        <f t="shared" ref="A962:A1025" si="15">B962&amp;C962</f>
        <v>Crows6Y867</v>
      </c>
      <c r="B962" s="94" t="s">
        <v>2465</v>
      </c>
      <c r="C962" s="94" t="s">
        <v>1544</v>
      </c>
      <c r="D962" s="94" t="s">
        <v>1484</v>
      </c>
      <c r="E962" s="17">
        <v>109</v>
      </c>
    </row>
    <row r="963" spans="1:5" x14ac:dyDescent="0.15">
      <c r="A963" s="94" t="str">
        <f t="shared" si="15"/>
        <v>Crows7593R</v>
      </c>
      <c r="B963" s="94" t="s">
        <v>2465</v>
      </c>
      <c r="C963" s="94" t="s">
        <v>2494</v>
      </c>
      <c r="D963" s="94" t="s">
        <v>1786</v>
      </c>
      <c r="E963" s="17">
        <v>105</v>
      </c>
    </row>
    <row r="964" spans="1:5" x14ac:dyDescent="0.15">
      <c r="A964" s="94" t="str">
        <f t="shared" si="15"/>
        <v>Crows7595RB</v>
      </c>
      <c r="B964" s="94" t="s">
        <v>2465</v>
      </c>
      <c r="C964" s="94" t="s">
        <v>1545</v>
      </c>
      <c r="D964" s="94" t="s">
        <v>1488</v>
      </c>
      <c r="E964" s="17">
        <v>105</v>
      </c>
    </row>
    <row r="965" spans="1:5" x14ac:dyDescent="0.15">
      <c r="A965" s="94" t="str">
        <f t="shared" si="15"/>
        <v>Crows7655RB</v>
      </c>
      <c r="B965" s="94" t="s">
        <v>2465</v>
      </c>
      <c r="C965" s="94" t="s">
        <v>1546</v>
      </c>
      <c r="D965" s="94" t="s">
        <v>1488</v>
      </c>
      <c r="E965" s="17">
        <v>110</v>
      </c>
    </row>
    <row r="966" spans="1:5" x14ac:dyDescent="0.15">
      <c r="A966" s="94" t="str">
        <f t="shared" si="15"/>
        <v>Crows7R154</v>
      </c>
      <c r="B966" s="94" t="s">
        <v>2465</v>
      </c>
      <c r="C966" s="94" t="s">
        <v>230</v>
      </c>
      <c r="D966" s="94" t="s">
        <v>1786</v>
      </c>
      <c r="E966" s="17">
        <v>110</v>
      </c>
    </row>
    <row r="967" spans="1:5" x14ac:dyDescent="0.15">
      <c r="A967" s="94" t="str">
        <f t="shared" si="15"/>
        <v>Crows7R321</v>
      </c>
      <c r="B967" s="94" t="s">
        <v>2465</v>
      </c>
      <c r="C967" s="94" t="s">
        <v>294</v>
      </c>
      <c r="D967" s="94" t="s">
        <v>1786</v>
      </c>
      <c r="E967" s="17">
        <v>111</v>
      </c>
    </row>
    <row r="968" spans="1:5" x14ac:dyDescent="0.15">
      <c r="A968" s="94" t="str">
        <f t="shared" si="15"/>
        <v>Crows7R432</v>
      </c>
      <c r="B968" s="94" t="s">
        <v>2465</v>
      </c>
      <c r="C968" s="94" t="s">
        <v>301</v>
      </c>
      <c r="D968" s="94" t="s">
        <v>1786</v>
      </c>
      <c r="E968" s="17">
        <v>110</v>
      </c>
    </row>
    <row r="969" spans="1:5" x14ac:dyDescent="0.15">
      <c r="A969" s="94" t="str">
        <f t="shared" si="15"/>
        <v>Crows7S322</v>
      </c>
      <c r="B969" s="94" t="s">
        <v>2465</v>
      </c>
      <c r="C969" s="94" t="s">
        <v>293</v>
      </c>
      <c r="D969" s="94" t="s">
        <v>1488</v>
      </c>
      <c r="E969" s="17">
        <v>111</v>
      </c>
    </row>
    <row r="970" spans="1:5" x14ac:dyDescent="0.15">
      <c r="A970" s="94" t="str">
        <f t="shared" si="15"/>
        <v>Crows7T865</v>
      </c>
      <c r="B970" s="94" t="s">
        <v>2465</v>
      </c>
      <c r="C970" s="94" t="s">
        <v>2889</v>
      </c>
      <c r="D970" s="94" t="s">
        <v>1486</v>
      </c>
      <c r="E970" s="17">
        <v>113</v>
      </c>
    </row>
    <row r="971" spans="1:5" x14ac:dyDescent="0.15">
      <c r="A971" s="94" t="str">
        <f t="shared" si="15"/>
        <v>Crows8S214</v>
      </c>
      <c r="B971" s="94" t="s">
        <v>2465</v>
      </c>
      <c r="C971" s="94" t="s">
        <v>2888</v>
      </c>
      <c r="D971" s="94" t="s">
        <v>1488</v>
      </c>
      <c r="E971" s="17">
        <v>116</v>
      </c>
    </row>
    <row r="972" spans="1:5" x14ac:dyDescent="0.15">
      <c r="A972" s="94" t="str">
        <f t="shared" si="15"/>
        <v>Crows8T215</v>
      </c>
      <c r="B972" s="94" t="s">
        <v>2465</v>
      </c>
      <c r="C972" s="94" t="s">
        <v>2887</v>
      </c>
      <c r="D972" s="94" t="s">
        <v>1486</v>
      </c>
      <c r="E972" s="17">
        <v>116</v>
      </c>
    </row>
    <row r="973" spans="1:5" x14ac:dyDescent="0.15">
      <c r="A973" s="94" t="str">
        <f t="shared" si="15"/>
        <v>CrowsCK 4799VT3</v>
      </c>
      <c r="B973" s="94" t="s">
        <v>2465</v>
      </c>
      <c r="C973" s="94" t="s">
        <v>392</v>
      </c>
      <c r="D973" s="17"/>
    </row>
    <row r="974" spans="1:5" x14ac:dyDescent="0.15">
      <c r="A974" s="94" t="str">
        <f t="shared" si="15"/>
        <v>Curry485</v>
      </c>
      <c r="B974" s="94" t="s">
        <v>1239</v>
      </c>
      <c r="C974" s="94" t="s">
        <v>1240</v>
      </c>
      <c r="D974" s="94" t="s">
        <v>1796</v>
      </c>
      <c r="E974" s="17">
        <v>111</v>
      </c>
    </row>
    <row r="975" spans="1:5" x14ac:dyDescent="0.15">
      <c r="A975" s="94" t="str">
        <f t="shared" si="15"/>
        <v>Curry7982</v>
      </c>
      <c r="B975" s="94" t="s">
        <v>1239</v>
      </c>
      <c r="C975" s="94" t="s">
        <v>1241</v>
      </c>
      <c r="D975" s="94" t="s">
        <v>1491</v>
      </c>
      <c r="E975" s="17">
        <v>115</v>
      </c>
    </row>
    <row r="976" spans="1:5" x14ac:dyDescent="0.15">
      <c r="A976" s="94" t="str">
        <f t="shared" si="15"/>
        <v>Dahlco7071</v>
      </c>
      <c r="B976" s="94" t="s">
        <v>1242</v>
      </c>
      <c r="C976" s="94" t="s">
        <v>1243</v>
      </c>
      <c r="D976" s="94" t="s">
        <v>1487</v>
      </c>
      <c r="E976" s="17">
        <v>107</v>
      </c>
    </row>
    <row r="977" spans="1:5" x14ac:dyDescent="0.15">
      <c r="A977" s="94" t="str">
        <f t="shared" si="15"/>
        <v>Dahlco7101</v>
      </c>
      <c r="B977" s="94" t="s">
        <v>1242</v>
      </c>
      <c r="C977" s="94" t="s">
        <v>1244</v>
      </c>
      <c r="D977" s="94" t="s">
        <v>1796</v>
      </c>
      <c r="E977" s="17">
        <v>110</v>
      </c>
    </row>
    <row r="978" spans="1:5" x14ac:dyDescent="0.15">
      <c r="A978" s="94" t="str">
        <f t="shared" si="15"/>
        <v>Dairyland4114</v>
      </c>
      <c r="B978" s="94" t="s">
        <v>1505</v>
      </c>
      <c r="C978" s="94" t="s">
        <v>1245</v>
      </c>
      <c r="D978" s="94" t="s">
        <v>1785</v>
      </c>
      <c r="E978" s="17">
        <v>114</v>
      </c>
    </row>
    <row r="979" spans="1:5" x14ac:dyDescent="0.15">
      <c r="A979" s="94" t="str">
        <f t="shared" si="15"/>
        <v>Dairyland4114</v>
      </c>
      <c r="B979" s="94" t="s">
        <v>1505</v>
      </c>
      <c r="C979" s="94" t="s">
        <v>1245</v>
      </c>
      <c r="D979" s="94" t="s">
        <v>1785</v>
      </c>
      <c r="E979" s="17">
        <v>114</v>
      </c>
    </row>
    <row r="980" spans="1:5" x14ac:dyDescent="0.15">
      <c r="A980" s="94" t="str">
        <f t="shared" si="15"/>
        <v>Dairyland6009</v>
      </c>
      <c r="B980" s="94" t="s">
        <v>1505</v>
      </c>
      <c r="C980" s="94" t="s">
        <v>2186</v>
      </c>
      <c r="D980" s="94" t="s">
        <v>7</v>
      </c>
      <c r="E980" s="17">
        <v>109</v>
      </c>
    </row>
    <row r="981" spans="1:5" x14ac:dyDescent="0.15">
      <c r="A981" s="94" t="str">
        <f t="shared" si="15"/>
        <v>Dairyland6114</v>
      </c>
      <c r="B981" s="94" t="s">
        <v>1505</v>
      </c>
      <c r="C981" s="94" t="s">
        <v>1246</v>
      </c>
      <c r="D981" s="94" t="s">
        <v>1786</v>
      </c>
      <c r="E981" s="17">
        <v>114</v>
      </c>
    </row>
    <row r="982" spans="1:5" x14ac:dyDescent="0.15">
      <c r="A982" s="94" t="str">
        <f t="shared" si="15"/>
        <v>Dairyland7116</v>
      </c>
      <c r="B982" s="94" t="s">
        <v>1505</v>
      </c>
      <c r="C982" s="94" t="s">
        <v>1247</v>
      </c>
      <c r="D982" s="94" t="s">
        <v>1791</v>
      </c>
      <c r="E982" s="17">
        <v>116</v>
      </c>
    </row>
    <row r="983" spans="1:5" x14ac:dyDescent="0.15">
      <c r="A983" s="94" t="str">
        <f t="shared" si="15"/>
        <v>Dairyland9006</v>
      </c>
      <c r="B983" s="94" t="s">
        <v>1505</v>
      </c>
      <c r="C983" s="94" t="s">
        <v>1248</v>
      </c>
      <c r="D983" s="94" t="s">
        <v>1487</v>
      </c>
      <c r="E983" s="17">
        <v>105</v>
      </c>
    </row>
    <row r="984" spans="1:5" x14ac:dyDescent="0.15">
      <c r="A984" s="94" t="str">
        <f t="shared" si="15"/>
        <v>Dairyland9009</v>
      </c>
      <c r="B984" s="94" t="s">
        <v>1505</v>
      </c>
      <c r="C984" s="94" t="s">
        <v>2187</v>
      </c>
      <c r="D984" s="94" t="s">
        <v>1487</v>
      </c>
      <c r="E984" s="17">
        <v>109</v>
      </c>
    </row>
    <row r="985" spans="1:5" x14ac:dyDescent="0.15">
      <c r="A985" s="94" t="str">
        <f t="shared" si="15"/>
        <v>Dairyland9010</v>
      </c>
      <c r="B985" s="94" t="s">
        <v>1505</v>
      </c>
      <c r="C985" s="94" t="s">
        <v>1249</v>
      </c>
      <c r="D985" s="94" t="s">
        <v>1487</v>
      </c>
      <c r="E985" s="17">
        <v>110</v>
      </c>
    </row>
    <row r="986" spans="1:5" x14ac:dyDescent="0.15">
      <c r="A986" s="94" t="str">
        <f t="shared" si="15"/>
        <v>Dairyland9114</v>
      </c>
      <c r="B986" s="94" t="s">
        <v>1505</v>
      </c>
      <c r="C986" s="94" t="s">
        <v>393</v>
      </c>
      <c r="D986" s="94" t="s">
        <v>1487</v>
      </c>
      <c r="E986" s="17">
        <v>114</v>
      </c>
    </row>
    <row r="987" spans="1:5" x14ac:dyDescent="0.15">
      <c r="A987" s="94" t="str">
        <f t="shared" si="15"/>
        <v>Dairyland9196</v>
      </c>
      <c r="B987" s="94" t="s">
        <v>1505</v>
      </c>
      <c r="C987" s="94" t="s">
        <v>1250</v>
      </c>
      <c r="D987" s="94" t="s">
        <v>1487</v>
      </c>
      <c r="E987" s="17">
        <v>96</v>
      </c>
    </row>
    <row r="988" spans="1:5" x14ac:dyDescent="0.15">
      <c r="A988" s="94" t="str">
        <f t="shared" si="15"/>
        <v>Dairyland9211 CK</v>
      </c>
      <c r="B988" s="94" t="s">
        <v>1505</v>
      </c>
      <c r="C988" s="94" t="s">
        <v>1251</v>
      </c>
      <c r="D988" s="94" t="s">
        <v>1487</v>
      </c>
      <c r="E988" s="17">
        <v>111</v>
      </c>
    </row>
    <row r="989" spans="1:5" x14ac:dyDescent="0.15">
      <c r="A989" s="94" t="str">
        <f t="shared" si="15"/>
        <v>Dairyland9313</v>
      </c>
      <c r="B989" s="94" t="s">
        <v>1505</v>
      </c>
      <c r="C989" s="94" t="s">
        <v>315</v>
      </c>
      <c r="D989" s="94" t="s">
        <v>1487</v>
      </c>
      <c r="E989" s="17">
        <v>113</v>
      </c>
    </row>
    <row r="990" spans="1:5" x14ac:dyDescent="0.15">
      <c r="A990" s="94" t="str">
        <f t="shared" si="15"/>
        <v>Dairyland9410</v>
      </c>
      <c r="B990" s="94" t="s">
        <v>1505</v>
      </c>
      <c r="C990" s="94" t="s">
        <v>1252</v>
      </c>
      <c r="D990" s="94" t="s">
        <v>1487</v>
      </c>
      <c r="E990" s="17">
        <v>110</v>
      </c>
    </row>
    <row r="991" spans="1:5" x14ac:dyDescent="0.15">
      <c r="A991" s="94" t="str">
        <f t="shared" si="15"/>
        <v>Dairyland9799</v>
      </c>
      <c r="B991" s="94" t="s">
        <v>1505</v>
      </c>
      <c r="C991" s="94" t="s">
        <v>1253</v>
      </c>
      <c r="D991" s="94" t="s">
        <v>1487</v>
      </c>
      <c r="E991" s="17">
        <v>99</v>
      </c>
    </row>
    <row r="992" spans="1:5" x14ac:dyDescent="0.15">
      <c r="A992" s="94" t="str">
        <f t="shared" si="15"/>
        <v>DeKalb41-60</v>
      </c>
      <c r="B992" s="94" t="s">
        <v>2551</v>
      </c>
      <c r="C992" s="94" t="s">
        <v>146</v>
      </c>
      <c r="D992" s="94" t="s">
        <v>1487</v>
      </c>
      <c r="E992" s="17">
        <v>91</v>
      </c>
    </row>
    <row r="993" spans="1:5" x14ac:dyDescent="0.15">
      <c r="A993" s="94" t="str">
        <f t="shared" si="15"/>
        <v>DeKalb41-63</v>
      </c>
      <c r="B993" s="94" t="s">
        <v>2551</v>
      </c>
      <c r="C993" s="94" t="s">
        <v>147</v>
      </c>
      <c r="D993" s="94" t="s">
        <v>1786</v>
      </c>
      <c r="E993" s="17">
        <v>91</v>
      </c>
    </row>
    <row r="994" spans="1:5" x14ac:dyDescent="0.15">
      <c r="A994" s="94" t="str">
        <f t="shared" si="15"/>
        <v>DeKalb41-64</v>
      </c>
      <c r="B994" s="94" t="s">
        <v>2551</v>
      </c>
      <c r="C994" s="94" t="s">
        <v>148</v>
      </c>
      <c r="D994" s="94" t="s">
        <v>1488</v>
      </c>
      <c r="E994" s="17">
        <v>91</v>
      </c>
    </row>
    <row r="995" spans="1:5" x14ac:dyDescent="0.15">
      <c r="A995" s="94" t="str">
        <f t="shared" si="15"/>
        <v>DeKalb42-88</v>
      </c>
      <c r="B995" s="94" t="s">
        <v>2551</v>
      </c>
      <c r="C995" s="94" t="s">
        <v>149</v>
      </c>
      <c r="D995" s="94" t="s">
        <v>1486</v>
      </c>
      <c r="E995" s="17">
        <v>92</v>
      </c>
    </row>
    <row r="996" spans="1:5" x14ac:dyDescent="0.15">
      <c r="A996" s="94" t="str">
        <f t="shared" si="15"/>
        <v>DeKalb42-91</v>
      </c>
      <c r="B996" s="94" t="s">
        <v>2551</v>
      </c>
      <c r="C996" s="94" t="s">
        <v>151</v>
      </c>
      <c r="D996" s="94" t="s">
        <v>1487</v>
      </c>
      <c r="E996" s="17">
        <v>92</v>
      </c>
    </row>
    <row r="997" spans="1:5" x14ac:dyDescent="0.15">
      <c r="A997" s="94" t="str">
        <f t="shared" si="15"/>
        <v>DeKalb42-95</v>
      </c>
      <c r="B997" s="94" t="s">
        <v>2551</v>
      </c>
      <c r="C997" s="94" t="s">
        <v>150</v>
      </c>
      <c r="D997" s="94" t="s">
        <v>1488</v>
      </c>
      <c r="E997" s="17">
        <v>92</v>
      </c>
    </row>
    <row r="998" spans="1:5" x14ac:dyDescent="0.15">
      <c r="A998" s="94" t="str">
        <f t="shared" si="15"/>
        <v>DeKalb43-27</v>
      </c>
      <c r="B998" s="94" t="s">
        <v>2551</v>
      </c>
      <c r="C998" s="94" t="s">
        <v>152</v>
      </c>
      <c r="D998" s="94" t="s">
        <v>1487</v>
      </c>
      <c r="E998" s="17">
        <v>93</v>
      </c>
    </row>
    <row r="999" spans="1:5" x14ac:dyDescent="0.15">
      <c r="A999" s="94" t="str">
        <f t="shared" si="15"/>
        <v>DeKalb43-31</v>
      </c>
      <c r="B999" s="94" t="s">
        <v>2551</v>
      </c>
      <c r="C999" s="94" t="s">
        <v>153</v>
      </c>
      <c r="D999" s="94" t="s">
        <v>1488</v>
      </c>
      <c r="E999" s="17">
        <v>93</v>
      </c>
    </row>
    <row r="1000" spans="1:5" x14ac:dyDescent="0.15">
      <c r="A1000" s="94" t="str">
        <f t="shared" si="15"/>
        <v>DeKalb44-46</v>
      </c>
      <c r="B1000" s="94" t="s">
        <v>2551</v>
      </c>
      <c r="C1000" s="94" t="s">
        <v>154</v>
      </c>
      <c r="D1000" s="94" t="s">
        <v>1488</v>
      </c>
      <c r="E1000" s="17">
        <v>94</v>
      </c>
    </row>
    <row r="1001" spans="1:5" x14ac:dyDescent="0.15">
      <c r="A1001" s="94" t="str">
        <f t="shared" si="15"/>
        <v>DeKalb44-92</v>
      </c>
      <c r="B1001" s="94" t="s">
        <v>2551</v>
      </c>
      <c r="C1001" s="94" t="s">
        <v>155</v>
      </c>
      <c r="D1001" s="94" t="s">
        <v>1786</v>
      </c>
      <c r="E1001" s="17">
        <v>94</v>
      </c>
    </row>
    <row r="1002" spans="1:5" x14ac:dyDescent="0.15">
      <c r="A1002" s="94" t="str">
        <f t="shared" si="15"/>
        <v>DeKalb45-79</v>
      </c>
      <c r="B1002" s="94" t="s">
        <v>2551</v>
      </c>
      <c r="C1002" s="94" t="s">
        <v>156</v>
      </c>
      <c r="D1002" s="94" t="s">
        <v>1487</v>
      </c>
      <c r="E1002" s="17">
        <v>95</v>
      </c>
    </row>
    <row r="1003" spans="1:5" x14ac:dyDescent="0.15">
      <c r="A1003" s="94" t="str">
        <f t="shared" si="15"/>
        <v>DeKalb45-82</v>
      </c>
      <c r="B1003" s="94" t="s">
        <v>2551</v>
      </c>
      <c r="C1003" s="94" t="s">
        <v>157</v>
      </c>
      <c r="D1003" s="94" t="s">
        <v>1786</v>
      </c>
      <c r="E1003" s="17">
        <v>95</v>
      </c>
    </row>
    <row r="1004" spans="1:5" x14ac:dyDescent="0.15">
      <c r="A1004" s="94" t="str">
        <f t="shared" si="15"/>
        <v>DeKalb46-22</v>
      </c>
      <c r="B1004" s="94" t="s">
        <v>2551</v>
      </c>
      <c r="C1004" s="94" t="s">
        <v>158</v>
      </c>
      <c r="D1004" s="94" t="s">
        <v>1486</v>
      </c>
      <c r="E1004" s="17">
        <v>96</v>
      </c>
    </row>
    <row r="1005" spans="1:5" x14ac:dyDescent="0.15">
      <c r="A1005" s="94" t="str">
        <f t="shared" si="15"/>
        <v>DeKalb46-26</v>
      </c>
      <c r="B1005" s="94" t="s">
        <v>2551</v>
      </c>
      <c r="C1005" s="94" t="s">
        <v>159</v>
      </c>
      <c r="D1005" s="94" t="s">
        <v>2641</v>
      </c>
      <c r="E1005" s="17">
        <v>96</v>
      </c>
    </row>
    <row r="1006" spans="1:5" x14ac:dyDescent="0.15">
      <c r="A1006" s="94" t="str">
        <f t="shared" si="15"/>
        <v>DeKalb46-60</v>
      </c>
      <c r="B1006" s="94" t="s">
        <v>2551</v>
      </c>
      <c r="C1006" s="94" t="s">
        <v>160</v>
      </c>
      <c r="D1006" s="94" t="s">
        <v>1487</v>
      </c>
      <c r="E1006" s="17">
        <v>96</v>
      </c>
    </row>
    <row r="1007" spans="1:5" x14ac:dyDescent="0.15">
      <c r="A1007" s="94" t="str">
        <f t="shared" si="15"/>
        <v>DeKalb47-10</v>
      </c>
      <c r="B1007" s="94" t="s">
        <v>2551</v>
      </c>
      <c r="C1007" s="94" t="s">
        <v>161</v>
      </c>
      <c r="D1007" s="94" t="s">
        <v>1488</v>
      </c>
      <c r="E1007" s="17">
        <v>97</v>
      </c>
    </row>
    <row r="1008" spans="1:5" x14ac:dyDescent="0.15">
      <c r="A1008" s="94" t="str">
        <f t="shared" si="15"/>
        <v>DeKalb48-37</v>
      </c>
      <c r="B1008" s="94" t="s">
        <v>2551</v>
      </c>
      <c r="C1008" s="94" t="s">
        <v>2188</v>
      </c>
      <c r="D1008" s="94" t="s">
        <v>1487</v>
      </c>
      <c r="E1008" s="17">
        <v>98</v>
      </c>
    </row>
    <row r="1009" spans="1:5" x14ac:dyDescent="0.15">
      <c r="A1009" s="94" t="str">
        <f t="shared" si="15"/>
        <v>DeKalb48-46</v>
      </c>
      <c r="B1009" s="94" t="s">
        <v>2551</v>
      </c>
      <c r="C1009" s="94" t="s">
        <v>162</v>
      </c>
      <c r="D1009" s="94" t="s">
        <v>1486</v>
      </c>
      <c r="E1009" s="17">
        <v>98</v>
      </c>
    </row>
    <row r="1010" spans="1:5" x14ac:dyDescent="0.15">
      <c r="A1010" s="94" t="str">
        <f t="shared" si="15"/>
        <v>DeKalb48-52</v>
      </c>
      <c r="B1010" s="94" t="s">
        <v>2551</v>
      </c>
      <c r="C1010" s="94" t="s">
        <v>163</v>
      </c>
      <c r="D1010" s="94" t="s">
        <v>1786</v>
      </c>
      <c r="E1010" s="17">
        <v>98</v>
      </c>
    </row>
    <row r="1011" spans="1:5" x14ac:dyDescent="0.15">
      <c r="A1011" s="94" t="str">
        <f t="shared" si="15"/>
        <v>DeKalb48-53</v>
      </c>
      <c r="B1011" s="94" t="s">
        <v>2551</v>
      </c>
      <c r="C1011" s="94" t="s">
        <v>164</v>
      </c>
      <c r="D1011" s="94" t="s">
        <v>1488</v>
      </c>
      <c r="E1011" s="17">
        <v>98</v>
      </c>
    </row>
    <row r="1012" spans="1:5" x14ac:dyDescent="0.15">
      <c r="A1012" s="94" t="str">
        <f t="shared" si="15"/>
        <v>DeKalb49-32</v>
      </c>
      <c r="B1012" s="94" t="s">
        <v>2551</v>
      </c>
      <c r="C1012" s="94" t="s">
        <v>165</v>
      </c>
      <c r="D1012" s="94" t="s">
        <v>1487</v>
      </c>
      <c r="E1012" s="17">
        <v>99</v>
      </c>
    </row>
    <row r="1013" spans="1:5" x14ac:dyDescent="0.15">
      <c r="A1013" s="94" t="str">
        <f t="shared" si="15"/>
        <v>DeKalb49-35</v>
      </c>
      <c r="B1013" s="94" t="s">
        <v>2551</v>
      </c>
      <c r="C1013" s="94" t="s">
        <v>166</v>
      </c>
      <c r="D1013" s="94" t="s">
        <v>1786</v>
      </c>
      <c r="E1013" s="17">
        <v>99</v>
      </c>
    </row>
    <row r="1014" spans="1:5" x14ac:dyDescent="0.15">
      <c r="A1014" s="94" t="str">
        <f t="shared" si="15"/>
        <v>DeKalb50-18</v>
      </c>
      <c r="B1014" s="94" t="s">
        <v>2551</v>
      </c>
      <c r="C1014" s="94" t="s">
        <v>167</v>
      </c>
      <c r="D1014" s="94" t="s">
        <v>1492</v>
      </c>
      <c r="E1014" s="17">
        <v>100</v>
      </c>
    </row>
    <row r="1015" spans="1:5" x14ac:dyDescent="0.15">
      <c r="A1015" s="94" t="str">
        <f t="shared" si="15"/>
        <v>DeKalb50-19</v>
      </c>
      <c r="B1015" s="94" t="s">
        <v>2551</v>
      </c>
      <c r="C1015" s="94" t="s">
        <v>168</v>
      </c>
      <c r="D1015" s="94" t="s">
        <v>1487</v>
      </c>
      <c r="E1015" s="17">
        <v>101</v>
      </c>
    </row>
    <row r="1016" spans="1:5" x14ac:dyDescent="0.15">
      <c r="A1016" s="94" t="str">
        <f t="shared" si="15"/>
        <v>DeKalb50-20</v>
      </c>
      <c r="B1016" s="94" t="s">
        <v>2551</v>
      </c>
      <c r="C1016" s="94" t="s">
        <v>169</v>
      </c>
      <c r="D1016" s="94" t="s">
        <v>1488</v>
      </c>
      <c r="E1016" s="17">
        <v>101</v>
      </c>
    </row>
    <row r="1017" spans="1:5" x14ac:dyDescent="0.15">
      <c r="A1017" s="94" t="str">
        <f t="shared" si="15"/>
        <v>DeKalb50-35</v>
      </c>
      <c r="B1017" s="94" t="s">
        <v>2551</v>
      </c>
      <c r="C1017" s="94" t="s">
        <v>394</v>
      </c>
      <c r="D1017" s="94" t="s">
        <v>1487</v>
      </c>
      <c r="E1017" s="17">
        <v>100</v>
      </c>
    </row>
    <row r="1018" spans="1:5" x14ac:dyDescent="0.15">
      <c r="A1018" s="94" t="str">
        <f t="shared" si="15"/>
        <v>DeKalb50-41</v>
      </c>
      <c r="B1018" s="94" t="s">
        <v>2551</v>
      </c>
      <c r="C1018" s="94" t="s">
        <v>170</v>
      </c>
      <c r="D1018" s="94" t="s">
        <v>1486</v>
      </c>
      <c r="E1018" s="17">
        <v>100</v>
      </c>
    </row>
    <row r="1019" spans="1:5" x14ac:dyDescent="0.15">
      <c r="A1019" s="94" t="str">
        <f t="shared" si="15"/>
        <v>DeKalb50-44</v>
      </c>
      <c r="B1019" s="94" t="s">
        <v>2551</v>
      </c>
      <c r="C1019" s="94" t="s">
        <v>171</v>
      </c>
      <c r="D1019" s="94" t="s">
        <v>1487</v>
      </c>
      <c r="E1019" s="17">
        <v>100</v>
      </c>
    </row>
    <row r="1020" spans="1:5" x14ac:dyDescent="0.15">
      <c r="A1020" s="94" t="str">
        <f t="shared" si="15"/>
        <v>DeKalb50-48</v>
      </c>
      <c r="B1020" s="94" t="s">
        <v>2551</v>
      </c>
      <c r="C1020" s="94" t="s">
        <v>172</v>
      </c>
      <c r="D1020" s="94" t="s">
        <v>1488</v>
      </c>
      <c r="E1020" s="17">
        <v>100</v>
      </c>
    </row>
    <row r="1021" spans="1:5" x14ac:dyDescent="0.15">
      <c r="A1021" s="94" t="str">
        <f t="shared" si="15"/>
        <v>DeKalb50-66</v>
      </c>
      <c r="B1021" s="94" t="s">
        <v>2551</v>
      </c>
      <c r="C1021" s="94" t="s">
        <v>2189</v>
      </c>
      <c r="D1021" s="94" t="s">
        <v>1487</v>
      </c>
      <c r="E1021" s="17">
        <v>100</v>
      </c>
    </row>
    <row r="1022" spans="1:5" x14ac:dyDescent="0.15">
      <c r="A1022" s="94" t="str">
        <f t="shared" si="15"/>
        <v>DeKalb51-13</v>
      </c>
      <c r="B1022" s="94" t="s">
        <v>2551</v>
      </c>
      <c r="C1022" s="94" t="s">
        <v>395</v>
      </c>
      <c r="D1022" s="94" t="s">
        <v>1487</v>
      </c>
      <c r="E1022" s="17">
        <v>101</v>
      </c>
    </row>
    <row r="1023" spans="1:5" x14ac:dyDescent="0.15">
      <c r="A1023" s="94" t="str">
        <f t="shared" si="15"/>
        <v>DeKalb51-39</v>
      </c>
      <c r="B1023" s="94" t="s">
        <v>2551</v>
      </c>
      <c r="C1023" s="94" t="s">
        <v>173</v>
      </c>
      <c r="D1023" s="94" t="s">
        <v>1486</v>
      </c>
      <c r="E1023" s="17">
        <v>101</v>
      </c>
    </row>
    <row r="1024" spans="1:5" x14ac:dyDescent="0.15">
      <c r="A1024" s="94" t="str">
        <f t="shared" si="15"/>
        <v>DeKalb51-45</v>
      </c>
      <c r="B1024" s="94" t="s">
        <v>2551</v>
      </c>
      <c r="C1024" s="94" t="s">
        <v>174</v>
      </c>
      <c r="D1024" s="94" t="s">
        <v>1786</v>
      </c>
      <c r="E1024" s="17">
        <v>101</v>
      </c>
    </row>
    <row r="1025" spans="1:5" x14ac:dyDescent="0.15">
      <c r="A1025" s="94" t="str">
        <f t="shared" si="15"/>
        <v>DeKalb52-40</v>
      </c>
      <c r="B1025" s="94" t="s">
        <v>2551</v>
      </c>
      <c r="C1025" s="94" t="s">
        <v>175</v>
      </c>
      <c r="D1025" s="94" t="s">
        <v>1486</v>
      </c>
      <c r="E1025" s="17">
        <v>102</v>
      </c>
    </row>
    <row r="1026" spans="1:5" x14ac:dyDescent="0.15">
      <c r="A1026" s="94" t="str">
        <f t="shared" ref="A1026:A1089" si="16">B1026&amp;C1026</f>
        <v>DeKalb52-42</v>
      </c>
      <c r="B1026" s="94" t="s">
        <v>2551</v>
      </c>
      <c r="C1026" s="94" t="s">
        <v>177</v>
      </c>
      <c r="D1026" s="94" t="s">
        <v>1489</v>
      </c>
      <c r="E1026" s="17">
        <v>102</v>
      </c>
    </row>
    <row r="1027" spans="1:5" x14ac:dyDescent="0.15">
      <c r="A1027" s="94" t="str">
        <f t="shared" si="16"/>
        <v>DeKalb52-43</v>
      </c>
      <c r="B1027" s="94" t="s">
        <v>2551</v>
      </c>
      <c r="C1027" s="94" t="s">
        <v>178</v>
      </c>
      <c r="D1027" s="94" t="s">
        <v>1487</v>
      </c>
      <c r="E1027" s="17">
        <v>102</v>
      </c>
    </row>
    <row r="1028" spans="1:5" x14ac:dyDescent="0.15">
      <c r="A1028" s="94" t="str">
        <f t="shared" si="16"/>
        <v>DeKalb52-45</v>
      </c>
      <c r="B1028" s="94" t="s">
        <v>2551</v>
      </c>
      <c r="C1028" s="94" t="s">
        <v>176</v>
      </c>
      <c r="D1028" s="94" t="s">
        <v>1492</v>
      </c>
      <c r="E1028" s="17">
        <v>102</v>
      </c>
    </row>
    <row r="1029" spans="1:5" x14ac:dyDescent="0.15">
      <c r="A1029" s="94" t="str">
        <f t="shared" si="16"/>
        <v>DeKalb52-47</v>
      </c>
      <c r="B1029" s="94" t="s">
        <v>2551</v>
      </c>
      <c r="C1029" s="94" t="s">
        <v>179</v>
      </c>
      <c r="D1029" s="94" t="s">
        <v>1488</v>
      </c>
      <c r="E1029" s="17">
        <v>102</v>
      </c>
    </row>
    <row r="1030" spans="1:5" x14ac:dyDescent="0.15">
      <c r="A1030" s="94" t="str">
        <f t="shared" si="16"/>
        <v>DeKalb52-59</v>
      </c>
      <c r="B1030" s="94" t="s">
        <v>2551</v>
      </c>
      <c r="C1030" s="94" t="s">
        <v>180</v>
      </c>
      <c r="D1030" s="94" t="s">
        <v>1487</v>
      </c>
      <c r="E1030" s="17">
        <v>102</v>
      </c>
    </row>
    <row r="1031" spans="1:5" x14ac:dyDescent="0.15">
      <c r="A1031" s="94" t="str">
        <f t="shared" si="16"/>
        <v>DeKalb52-59 w/o SI</v>
      </c>
      <c r="B1031" s="94" t="s">
        <v>2551</v>
      </c>
      <c r="C1031" s="94" t="s">
        <v>2190</v>
      </c>
      <c r="D1031" s="94" t="s">
        <v>1487</v>
      </c>
      <c r="E1031" s="17">
        <v>102</v>
      </c>
    </row>
    <row r="1032" spans="1:5" x14ac:dyDescent="0.15">
      <c r="A1032" s="94" t="str">
        <f t="shared" si="16"/>
        <v>DeKalb52-62</v>
      </c>
      <c r="B1032" s="94" t="s">
        <v>2551</v>
      </c>
      <c r="C1032" s="94" t="s">
        <v>181</v>
      </c>
      <c r="D1032" s="94" t="s">
        <v>1786</v>
      </c>
      <c r="E1032" s="17">
        <v>102</v>
      </c>
    </row>
    <row r="1033" spans="1:5" x14ac:dyDescent="0.15">
      <c r="A1033" s="94" t="str">
        <f t="shared" si="16"/>
        <v>DeKalb52-63</v>
      </c>
      <c r="B1033" s="94" t="s">
        <v>2551</v>
      </c>
      <c r="C1033" s="94" t="s">
        <v>182</v>
      </c>
      <c r="D1033" s="94" t="s">
        <v>1488</v>
      </c>
      <c r="E1033" s="17">
        <v>102</v>
      </c>
    </row>
    <row r="1034" spans="1:5" x14ac:dyDescent="0.15">
      <c r="A1034" s="94" t="str">
        <f t="shared" si="16"/>
        <v>DeKalb53-06</v>
      </c>
      <c r="B1034" s="94" t="s">
        <v>2551</v>
      </c>
      <c r="C1034" s="94" t="s">
        <v>183</v>
      </c>
      <c r="D1034" s="94" t="s">
        <v>1486</v>
      </c>
      <c r="E1034" s="17">
        <v>103</v>
      </c>
    </row>
    <row r="1035" spans="1:5" x14ac:dyDescent="0.15">
      <c r="A1035" s="94" t="str">
        <f t="shared" si="16"/>
        <v>DeKalb53-17</v>
      </c>
      <c r="B1035" s="94" t="s">
        <v>2551</v>
      </c>
      <c r="C1035" s="94" t="s">
        <v>184</v>
      </c>
      <c r="D1035" s="94" t="s">
        <v>1487</v>
      </c>
      <c r="E1035" s="17">
        <v>103</v>
      </c>
    </row>
    <row r="1036" spans="1:5" x14ac:dyDescent="0.15">
      <c r="A1036" s="94" t="str">
        <f t="shared" si="16"/>
        <v>DeKalb53-18</v>
      </c>
      <c r="B1036" s="94" t="s">
        <v>2551</v>
      </c>
      <c r="C1036" s="94" t="s">
        <v>185</v>
      </c>
      <c r="D1036" s="94" t="s">
        <v>1786</v>
      </c>
      <c r="E1036" s="17">
        <v>103</v>
      </c>
    </row>
    <row r="1037" spans="1:5" x14ac:dyDescent="0.15">
      <c r="A1037" s="94" t="str">
        <f t="shared" si="16"/>
        <v>DeKalb53-33</v>
      </c>
      <c r="B1037" s="94" t="s">
        <v>2551</v>
      </c>
      <c r="C1037" s="94" t="s">
        <v>186</v>
      </c>
      <c r="D1037" s="94" t="s">
        <v>1786</v>
      </c>
      <c r="E1037" s="17">
        <v>103</v>
      </c>
    </row>
    <row r="1038" spans="1:5" x14ac:dyDescent="0.15">
      <c r="A1038" s="94" t="str">
        <f t="shared" si="16"/>
        <v>DeKalb53-34</v>
      </c>
      <c r="B1038" s="94" t="s">
        <v>2551</v>
      </c>
      <c r="C1038" s="94" t="s">
        <v>187</v>
      </c>
      <c r="D1038" s="94" t="s">
        <v>1488</v>
      </c>
      <c r="E1038" s="17">
        <v>103</v>
      </c>
    </row>
    <row r="1039" spans="1:5" x14ac:dyDescent="0.15">
      <c r="A1039" s="94" t="str">
        <f t="shared" si="16"/>
        <v>DeKalb53-41</v>
      </c>
      <c r="B1039" s="94" t="s">
        <v>2551</v>
      </c>
      <c r="C1039" s="94" t="s">
        <v>2191</v>
      </c>
      <c r="D1039" s="94" t="s">
        <v>1487</v>
      </c>
      <c r="E1039" s="17">
        <v>103</v>
      </c>
    </row>
    <row r="1040" spans="1:5" x14ac:dyDescent="0.15">
      <c r="A1040" s="94" t="str">
        <f t="shared" si="16"/>
        <v>DeKalb53-76</v>
      </c>
      <c r="B1040" s="94" t="s">
        <v>2551</v>
      </c>
      <c r="C1040" s="94" t="s">
        <v>535</v>
      </c>
      <c r="D1040" s="94" t="s">
        <v>1487</v>
      </c>
      <c r="E1040" s="17">
        <v>103</v>
      </c>
    </row>
    <row r="1041" spans="1:5" x14ac:dyDescent="0.15">
      <c r="A1041" s="94" t="str">
        <f t="shared" si="16"/>
        <v>DeKalb54-16</v>
      </c>
      <c r="B1041" s="94" t="s">
        <v>2551</v>
      </c>
      <c r="C1041" s="94" t="s">
        <v>2192</v>
      </c>
      <c r="D1041" s="94" t="s">
        <v>1487</v>
      </c>
      <c r="E1041" s="17">
        <v>104</v>
      </c>
    </row>
    <row r="1042" spans="1:5" x14ac:dyDescent="0.15">
      <c r="A1042" s="94" t="str">
        <f t="shared" si="16"/>
        <v>DeKalb54-20</v>
      </c>
      <c r="B1042" s="94" t="s">
        <v>2551</v>
      </c>
      <c r="C1042" s="94" t="s">
        <v>188</v>
      </c>
      <c r="D1042" s="94" t="s">
        <v>1488</v>
      </c>
      <c r="E1042" s="17">
        <v>104</v>
      </c>
    </row>
    <row r="1043" spans="1:5" x14ac:dyDescent="0.15">
      <c r="A1043" s="94" t="str">
        <f t="shared" si="16"/>
        <v>DeKalb54-46</v>
      </c>
      <c r="B1043" s="94" t="s">
        <v>2551</v>
      </c>
      <c r="C1043" s="94" t="s">
        <v>189</v>
      </c>
      <c r="D1043" s="94" t="s">
        <v>1486</v>
      </c>
      <c r="E1043" s="17">
        <v>104</v>
      </c>
    </row>
    <row r="1044" spans="1:5" x14ac:dyDescent="0.15">
      <c r="A1044" s="94" t="str">
        <f t="shared" si="16"/>
        <v>DeKalb54-49</v>
      </c>
      <c r="B1044" s="94" t="s">
        <v>2551</v>
      </c>
      <c r="C1044" s="94" t="s">
        <v>191</v>
      </c>
      <c r="D1044" s="94" t="s">
        <v>1487</v>
      </c>
      <c r="E1044" s="17">
        <v>104</v>
      </c>
    </row>
    <row r="1045" spans="1:5" x14ac:dyDescent="0.15">
      <c r="A1045" s="94" t="str">
        <f t="shared" si="16"/>
        <v>DeKalb54-51</v>
      </c>
      <c r="B1045" s="94" t="s">
        <v>2551</v>
      </c>
      <c r="C1045" s="94" t="s">
        <v>190</v>
      </c>
      <c r="D1045" s="94" t="s">
        <v>1492</v>
      </c>
      <c r="E1045" s="17">
        <v>104</v>
      </c>
    </row>
    <row r="1046" spans="1:5" x14ac:dyDescent="0.15">
      <c r="A1046" s="94" t="str">
        <f t="shared" si="16"/>
        <v>DeKalb54-53</v>
      </c>
      <c r="B1046" s="94" t="s">
        <v>2551</v>
      </c>
      <c r="C1046" s="94" t="s">
        <v>192</v>
      </c>
      <c r="D1046" s="94" t="s">
        <v>1488</v>
      </c>
      <c r="E1046" s="17">
        <v>104</v>
      </c>
    </row>
    <row r="1047" spans="1:5" x14ac:dyDescent="0.15">
      <c r="A1047" s="94" t="str">
        <f t="shared" si="16"/>
        <v>DeKalb54-83</v>
      </c>
      <c r="B1047" s="94" t="s">
        <v>2551</v>
      </c>
      <c r="C1047" s="94" t="s">
        <v>536</v>
      </c>
      <c r="D1047" s="94" t="s">
        <v>490</v>
      </c>
      <c r="E1047" s="17">
        <v>114</v>
      </c>
    </row>
    <row r="1048" spans="1:5" x14ac:dyDescent="0.15">
      <c r="A1048" s="94" t="str">
        <f t="shared" si="16"/>
        <v>DeKalb55-07</v>
      </c>
      <c r="B1048" s="94" t="s">
        <v>2551</v>
      </c>
      <c r="C1048" s="94" t="s">
        <v>537</v>
      </c>
      <c r="D1048" s="94" t="s">
        <v>1487</v>
      </c>
      <c r="E1048" s="17">
        <v>105</v>
      </c>
    </row>
    <row r="1049" spans="1:5" x14ac:dyDescent="0.15">
      <c r="A1049" s="94" t="str">
        <f t="shared" si="16"/>
        <v>Dekalb55-07</v>
      </c>
      <c r="B1049" s="94" t="s">
        <v>1645</v>
      </c>
      <c r="C1049" s="94" t="s">
        <v>537</v>
      </c>
      <c r="D1049" s="94" t="s">
        <v>1487</v>
      </c>
      <c r="E1049" s="17">
        <v>105</v>
      </c>
    </row>
    <row r="1050" spans="1:5" x14ac:dyDescent="0.15">
      <c r="A1050" s="94" t="str">
        <f t="shared" si="16"/>
        <v>DeKalb55-08</v>
      </c>
      <c r="B1050" s="94" t="s">
        <v>2551</v>
      </c>
      <c r="C1050" s="94" t="s">
        <v>538</v>
      </c>
      <c r="D1050" s="94" t="s">
        <v>1786</v>
      </c>
      <c r="E1050" s="17">
        <v>105</v>
      </c>
    </row>
    <row r="1051" spans="1:5" x14ac:dyDescent="0.15">
      <c r="A1051" s="94" t="str">
        <f t="shared" si="16"/>
        <v>DeKalb55-12</v>
      </c>
      <c r="B1051" s="94" t="s">
        <v>2551</v>
      </c>
      <c r="C1051" s="94" t="s">
        <v>193</v>
      </c>
      <c r="D1051" s="94" t="s">
        <v>1492</v>
      </c>
      <c r="E1051" s="17">
        <v>105</v>
      </c>
    </row>
    <row r="1052" spans="1:5" x14ac:dyDescent="0.15">
      <c r="A1052" s="94" t="str">
        <f t="shared" si="16"/>
        <v>DeKalb55-24</v>
      </c>
      <c r="B1052" s="94" t="s">
        <v>2551</v>
      </c>
      <c r="C1052" s="94" t="s">
        <v>1254</v>
      </c>
      <c r="D1052" s="94" t="s">
        <v>1487</v>
      </c>
      <c r="E1052" s="17">
        <v>105</v>
      </c>
    </row>
    <row r="1053" spans="1:5" x14ac:dyDescent="0.15">
      <c r="A1053" s="94" t="str">
        <f t="shared" si="16"/>
        <v>DeKalb55-64</v>
      </c>
      <c r="B1053" s="94" t="s">
        <v>2551</v>
      </c>
      <c r="C1053" s="94" t="s">
        <v>2193</v>
      </c>
      <c r="D1053" s="94" t="s">
        <v>1487</v>
      </c>
      <c r="E1053" s="17">
        <v>105</v>
      </c>
    </row>
    <row r="1054" spans="1:5" x14ac:dyDescent="0.15">
      <c r="A1054" s="94" t="str">
        <f t="shared" si="16"/>
        <v>DeKalb55-82</v>
      </c>
      <c r="B1054" s="94" t="s">
        <v>2551</v>
      </c>
      <c r="C1054" s="94" t="s">
        <v>194</v>
      </c>
      <c r="D1054" s="94" t="s">
        <v>1786</v>
      </c>
      <c r="E1054" s="17">
        <v>105</v>
      </c>
    </row>
    <row r="1055" spans="1:5" x14ac:dyDescent="0.15">
      <c r="A1055" s="94" t="str">
        <f t="shared" si="16"/>
        <v>DeKalb57-43</v>
      </c>
      <c r="B1055" s="94" t="s">
        <v>2551</v>
      </c>
      <c r="C1055" s="94" t="s">
        <v>195</v>
      </c>
      <c r="D1055" s="94" t="s">
        <v>1785</v>
      </c>
      <c r="E1055" s="17">
        <v>107</v>
      </c>
    </row>
    <row r="1056" spans="1:5" x14ac:dyDescent="0.15">
      <c r="A1056" s="94" t="str">
        <f t="shared" si="16"/>
        <v>DeKalb57-47</v>
      </c>
      <c r="B1056" s="94" t="s">
        <v>2551</v>
      </c>
      <c r="C1056" s="94" t="s">
        <v>196</v>
      </c>
      <c r="D1056" s="94" t="s">
        <v>1786</v>
      </c>
      <c r="E1056" s="17">
        <v>107</v>
      </c>
    </row>
    <row r="1057" spans="1:5" x14ac:dyDescent="0.15">
      <c r="A1057" s="94" t="str">
        <f t="shared" si="16"/>
        <v>DeKalb57-50</v>
      </c>
      <c r="B1057" s="94" t="s">
        <v>2551</v>
      </c>
      <c r="C1057" s="94" t="s">
        <v>1255</v>
      </c>
      <c r="D1057" s="94" t="s">
        <v>1487</v>
      </c>
      <c r="E1057" s="17">
        <v>107</v>
      </c>
    </row>
    <row r="1058" spans="1:5" x14ac:dyDescent="0.15">
      <c r="A1058" s="94" t="str">
        <f t="shared" si="16"/>
        <v>DeKalb57-66</v>
      </c>
      <c r="B1058" s="94" t="s">
        <v>2551</v>
      </c>
      <c r="C1058" s="94" t="s">
        <v>2194</v>
      </c>
      <c r="D1058" s="94" t="s">
        <v>1487</v>
      </c>
      <c r="E1058" s="17">
        <v>107</v>
      </c>
    </row>
    <row r="1059" spans="1:5" x14ac:dyDescent="0.15">
      <c r="A1059" s="94" t="str">
        <f t="shared" si="16"/>
        <v>DeKalb57-79</v>
      </c>
      <c r="B1059" s="94" t="s">
        <v>2551</v>
      </c>
      <c r="C1059" s="94" t="s">
        <v>197</v>
      </c>
      <c r="D1059" s="94" t="s">
        <v>1486</v>
      </c>
      <c r="E1059" s="17">
        <v>107</v>
      </c>
    </row>
    <row r="1060" spans="1:5" x14ac:dyDescent="0.15">
      <c r="A1060" s="94" t="str">
        <f t="shared" si="16"/>
        <v>DeKalb57-84</v>
      </c>
      <c r="B1060" s="94" t="s">
        <v>2551</v>
      </c>
      <c r="C1060" s="94" t="s">
        <v>198</v>
      </c>
      <c r="D1060" s="94" t="s">
        <v>1492</v>
      </c>
      <c r="E1060" s="17">
        <v>107</v>
      </c>
    </row>
    <row r="1061" spans="1:5" x14ac:dyDescent="0.15">
      <c r="A1061" s="94" t="str">
        <f t="shared" si="16"/>
        <v>DeKalb58-13</v>
      </c>
      <c r="B1061" s="94" t="s">
        <v>2551</v>
      </c>
      <c r="C1061" s="94" t="s">
        <v>199</v>
      </c>
      <c r="D1061" s="94" t="s">
        <v>1486</v>
      </c>
      <c r="E1061" s="17">
        <v>108</v>
      </c>
    </row>
    <row r="1062" spans="1:5" x14ac:dyDescent="0.15">
      <c r="A1062" s="94" t="str">
        <f t="shared" si="16"/>
        <v>DeKalb58-16</v>
      </c>
      <c r="B1062" s="94" t="s">
        <v>2551</v>
      </c>
      <c r="C1062" s="94" t="s">
        <v>201</v>
      </c>
      <c r="D1062" s="94" t="s">
        <v>1487</v>
      </c>
      <c r="E1062" s="17">
        <v>108</v>
      </c>
    </row>
    <row r="1063" spans="1:5" x14ac:dyDescent="0.15">
      <c r="A1063" s="94" t="str">
        <f t="shared" si="16"/>
        <v>DeKalb58-19</v>
      </c>
      <c r="B1063" s="94" t="s">
        <v>2551</v>
      </c>
      <c r="C1063" s="94" t="s">
        <v>200</v>
      </c>
      <c r="D1063" s="94" t="s">
        <v>1786</v>
      </c>
      <c r="E1063" s="17">
        <v>108</v>
      </c>
    </row>
    <row r="1064" spans="1:5" x14ac:dyDescent="0.15">
      <c r="A1064" s="94" t="str">
        <f t="shared" si="16"/>
        <v>DeKalb59-35</v>
      </c>
      <c r="B1064" s="94" t="s">
        <v>2551</v>
      </c>
      <c r="C1064" s="94" t="s">
        <v>396</v>
      </c>
      <c r="D1064" s="94" t="s">
        <v>1487</v>
      </c>
      <c r="E1064" s="17">
        <v>109</v>
      </c>
    </row>
    <row r="1065" spans="1:5" x14ac:dyDescent="0.15">
      <c r="A1065" s="94" t="str">
        <f t="shared" si="16"/>
        <v>DeKalb59-64</v>
      </c>
      <c r="B1065" s="94" t="s">
        <v>2551</v>
      </c>
      <c r="C1065" s="94" t="s">
        <v>2195</v>
      </c>
      <c r="D1065" s="94" t="s">
        <v>1487</v>
      </c>
      <c r="E1065" s="17">
        <v>109</v>
      </c>
    </row>
    <row r="1066" spans="1:5" x14ac:dyDescent="0.15">
      <c r="A1066" s="94" t="str">
        <f t="shared" si="16"/>
        <v>DeKalb60-17</v>
      </c>
      <c r="B1066" s="94" t="s">
        <v>2551</v>
      </c>
      <c r="C1066" s="94" t="s">
        <v>202</v>
      </c>
      <c r="D1066" s="94" t="s">
        <v>1786</v>
      </c>
      <c r="E1066" s="17">
        <v>110</v>
      </c>
    </row>
    <row r="1067" spans="1:5" x14ac:dyDescent="0.15">
      <c r="A1067" s="94" t="str">
        <f t="shared" si="16"/>
        <v>DeKalb60-18</v>
      </c>
      <c r="B1067" s="94" t="s">
        <v>2551</v>
      </c>
      <c r="C1067" s="94" t="s">
        <v>203</v>
      </c>
      <c r="D1067" s="94" t="s">
        <v>1486</v>
      </c>
      <c r="E1067" s="17">
        <v>110</v>
      </c>
    </row>
    <row r="1068" spans="1:5" x14ac:dyDescent="0.15">
      <c r="A1068" s="94" t="str">
        <f t="shared" si="16"/>
        <v>DeKalb60-19</v>
      </c>
      <c r="B1068" s="94" t="s">
        <v>2551</v>
      </c>
      <c r="C1068" s="94" t="s">
        <v>204</v>
      </c>
      <c r="D1068" s="94" t="s">
        <v>1488</v>
      </c>
      <c r="E1068" s="17">
        <v>110</v>
      </c>
    </row>
    <row r="1069" spans="1:5" x14ac:dyDescent="0.15">
      <c r="A1069" s="94" t="str">
        <f t="shared" si="16"/>
        <v>DeKalb60-51</v>
      </c>
      <c r="B1069" s="94" t="s">
        <v>2551</v>
      </c>
      <c r="C1069" s="94" t="s">
        <v>2196</v>
      </c>
      <c r="D1069" s="94" t="s">
        <v>1487</v>
      </c>
      <c r="E1069" s="17">
        <v>110</v>
      </c>
    </row>
    <row r="1070" spans="1:5" x14ac:dyDescent="0.15">
      <c r="A1070" s="94" t="str">
        <f t="shared" si="16"/>
        <v>DeKalb61-05</v>
      </c>
      <c r="B1070" s="94" t="s">
        <v>2551</v>
      </c>
      <c r="C1070" s="94" t="s">
        <v>539</v>
      </c>
      <c r="D1070" s="94" t="s">
        <v>460</v>
      </c>
      <c r="E1070" s="17">
        <v>111</v>
      </c>
    </row>
    <row r="1071" spans="1:5" x14ac:dyDescent="0.15">
      <c r="A1071" s="94" t="str">
        <f t="shared" si="16"/>
        <v>DeKalb61-19</v>
      </c>
      <c r="B1071" s="94" t="s">
        <v>2551</v>
      </c>
      <c r="C1071" s="94" t="s">
        <v>205</v>
      </c>
      <c r="D1071" s="94" t="s">
        <v>1487</v>
      </c>
      <c r="E1071" s="17">
        <v>111</v>
      </c>
    </row>
    <row r="1072" spans="1:5" x14ac:dyDescent="0.15">
      <c r="A1072" s="94" t="str">
        <f t="shared" si="16"/>
        <v>DeKalb61-22</v>
      </c>
      <c r="B1072" s="94" t="s">
        <v>2551</v>
      </c>
      <c r="C1072" s="94" t="s">
        <v>206</v>
      </c>
      <c r="D1072" s="94" t="s">
        <v>1786</v>
      </c>
      <c r="E1072" s="17">
        <v>111</v>
      </c>
    </row>
    <row r="1073" spans="1:5" x14ac:dyDescent="0.15">
      <c r="A1073" s="94" t="str">
        <f t="shared" si="16"/>
        <v>DeKalb61-35</v>
      </c>
      <c r="B1073" s="94" t="s">
        <v>2551</v>
      </c>
      <c r="C1073" s="94" t="s">
        <v>540</v>
      </c>
      <c r="D1073" s="94" t="s">
        <v>490</v>
      </c>
      <c r="E1073" s="17">
        <v>111</v>
      </c>
    </row>
    <row r="1074" spans="1:5" x14ac:dyDescent="0.15">
      <c r="A1074" s="94" t="str">
        <f t="shared" si="16"/>
        <v>DeKalb61-36</v>
      </c>
      <c r="B1074" s="94" t="s">
        <v>2551</v>
      </c>
      <c r="C1074" s="94" t="s">
        <v>541</v>
      </c>
      <c r="D1074" s="94" t="s">
        <v>1786</v>
      </c>
      <c r="E1074" s="17">
        <v>111</v>
      </c>
    </row>
    <row r="1075" spans="1:5" x14ac:dyDescent="0.15">
      <c r="A1075" s="94" t="str">
        <f t="shared" si="16"/>
        <v>DeKalb61-45</v>
      </c>
      <c r="B1075" s="94" t="s">
        <v>2551</v>
      </c>
      <c r="C1075" s="94" t="s">
        <v>207</v>
      </c>
      <c r="D1075" s="94" t="s">
        <v>1488</v>
      </c>
      <c r="E1075" s="17">
        <v>111</v>
      </c>
    </row>
    <row r="1076" spans="1:5" x14ac:dyDescent="0.15">
      <c r="A1076" s="94" t="str">
        <f t="shared" si="16"/>
        <v>DeKalb61-50</v>
      </c>
      <c r="B1076" s="94" t="s">
        <v>2551</v>
      </c>
      <c r="C1076" s="94" t="s">
        <v>208</v>
      </c>
      <c r="D1076" s="94" t="s">
        <v>2641</v>
      </c>
      <c r="E1076" s="17">
        <v>111</v>
      </c>
    </row>
    <row r="1077" spans="1:5" x14ac:dyDescent="0.15">
      <c r="A1077" s="94" t="str">
        <f t="shared" si="16"/>
        <v>DeKalb61-66</v>
      </c>
      <c r="B1077" s="94" t="s">
        <v>2551</v>
      </c>
      <c r="C1077" s="94" t="s">
        <v>209</v>
      </c>
      <c r="D1077" s="94" t="s">
        <v>1486</v>
      </c>
      <c r="E1077" s="17">
        <v>111</v>
      </c>
    </row>
    <row r="1078" spans="1:5" x14ac:dyDescent="0.15">
      <c r="A1078" s="94" t="str">
        <f t="shared" si="16"/>
        <v>DeKalb61-69</v>
      </c>
      <c r="B1078" s="94" t="s">
        <v>2551</v>
      </c>
      <c r="C1078" s="94" t="s">
        <v>211</v>
      </c>
      <c r="D1078" s="94" t="s">
        <v>1487</v>
      </c>
      <c r="E1078" s="17">
        <v>111</v>
      </c>
    </row>
    <row r="1079" spans="1:5" x14ac:dyDescent="0.15">
      <c r="A1079" s="94" t="str">
        <f t="shared" si="16"/>
        <v>DeKalb61-69 HP</v>
      </c>
      <c r="B1079" s="94" t="s">
        <v>2551</v>
      </c>
      <c r="C1079" s="94" t="s">
        <v>1256</v>
      </c>
      <c r="D1079" s="94" t="s">
        <v>1487</v>
      </c>
      <c r="E1079" s="17">
        <v>111</v>
      </c>
    </row>
    <row r="1080" spans="1:5" x14ac:dyDescent="0.15">
      <c r="A1080" s="94" t="str">
        <f t="shared" si="16"/>
        <v>DeKalb61-69 Twin</v>
      </c>
      <c r="B1080" s="94" t="s">
        <v>2551</v>
      </c>
      <c r="C1080" s="94" t="s">
        <v>1257</v>
      </c>
      <c r="D1080" s="94" t="s">
        <v>1487</v>
      </c>
      <c r="E1080" s="17">
        <v>111</v>
      </c>
    </row>
    <row r="1081" spans="1:5" x14ac:dyDescent="0.15">
      <c r="A1081" s="94" t="str">
        <f t="shared" si="16"/>
        <v>DeKalb61-70</v>
      </c>
      <c r="B1081" s="94" t="s">
        <v>2551</v>
      </c>
      <c r="C1081" s="94" t="s">
        <v>1258</v>
      </c>
      <c r="D1081" s="94" t="s">
        <v>2641</v>
      </c>
      <c r="E1081" s="17">
        <v>111</v>
      </c>
    </row>
    <row r="1082" spans="1:5" x14ac:dyDescent="0.15">
      <c r="A1082" s="94" t="str">
        <f t="shared" si="16"/>
        <v>DeKalb61-72</v>
      </c>
      <c r="B1082" s="94" t="s">
        <v>2551</v>
      </c>
      <c r="C1082" s="94" t="s">
        <v>210</v>
      </c>
      <c r="D1082" s="94" t="s">
        <v>1786</v>
      </c>
      <c r="E1082" s="17">
        <v>111</v>
      </c>
    </row>
    <row r="1083" spans="1:5" x14ac:dyDescent="0.15">
      <c r="A1083" s="94" t="str">
        <f t="shared" si="16"/>
        <v>DeKalb61-72 CK</v>
      </c>
      <c r="B1083" s="94" t="s">
        <v>2551</v>
      </c>
      <c r="C1083" s="94" t="s">
        <v>1259</v>
      </c>
      <c r="D1083" s="94" t="s">
        <v>1786</v>
      </c>
      <c r="E1083" s="17">
        <v>111</v>
      </c>
    </row>
    <row r="1084" spans="1:5" x14ac:dyDescent="0.15">
      <c r="A1084" s="94" t="str">
        <f t="shared" si="16"/>
        <v>DeKalb61-73</v>
      </c>
      <c r="B1084" s="94" t="s">
        <v>2551</v>
      </c>
      <c r="C1084" s="94" t="s">
        <v>212</v>
      </c>
      <c r="D1084" s="94" t="s">
        <v>1488</v>
      </c>
      <c r="E1084" s="17">
        <v>111</v>
      </c>
    </row>
    <row r="1085" spans="1:5" x14ac:dyDescent="0.15">
      <c r="A1085" s="94" t="str">
        <f t="shared" si="16"/>
        <v>DeKalb62-29</v>
      </c>
      <c r="B1085" s="94" t="s">
        <v>2551</v>
      </c>
      <c r="C1085" s="94" t="s">
        <v>213</v>
      </c>
      <c r="D1085" s="94" t="s">
        <v>1487</v>
      </c>
      <c r="E1085" s="17">
        <v>112</v>
      </c>
    </row>
    <row r="1086" spans="1:5" x14ac:dyDescent="0.15">
      <c r="A1086" s="94" t="str">
        <f t="shared" si="16"/>
        <v>DeKalb62-30</v>
      </c>
      <c r="B1086" s="94" t="s">
        <v>2551</v>
      </c>
      <c r="C1086" s="94" t="s">
        <v>214</v>
      </c>
      <c r="D1086" s="94" t="s">
        <v>2641</v>
      </c>
      <c r="E1086" s="17">
        <v>112</v>
      </c>
    </row>
    <row r="1087" spans="1:5" x14ac:dyDescent="0.15">
      <c r="A1087" s="94" t="str">
        <f t="shared" si="16"/>
        <v>DeKalb62-33</v>
      </c>
      <c r="B1087" s="94" t="s">
        <v>2551</v>
      </c>
      <c r="C1087" s="94" t="s">
        <v>215</v>
      </c>
      <c r="D1087" s="94" t="s">
        <v>1488</v>
      </c>
      <c r="E1087" s="17">
        <v>112</v>
      </c>
    </row>
    <row r="1088" spans="1:5" x14ac:dyDescent="0.15">
      <c r="A1088" s="94" t="str">
        <f t="shared" si="16"/>
        <v>DeKalb62-54</v>
      </c>
      <c r="B1088" s="94" t="s">
        <v>2551</v>
      </c>
      <c r="C1088" s="94" t="s">
        <v>2197</v>
      </c>
      <c r="D1088" s="94" t="s">
        <v>1487</v>
      </c>
      <c r="E1088" s="17">
        <v>112</v>
      </c>
    </row>
    <row r="1089" spans="1:5" x14ac:dyDescent="0.15">
      <c r="A1089" s="94" t="str">
        <f t="shared" si="16"/>
        <v>DeKalb62-61</v>
      </c>
      <c r="B1089" s="94" t="s">
        <v>2551</v>
      </c>
      <c r="C1089" s="94" t="s">
        <v>542</v>
      </c>
      <c r="D1089" s="94" t="s">
        <v>1786</v>
      </c>
      <c r="E1089" s="17">
        <v>112</v>
      </c>
    </row>
    <row r="1090" spans="1:5" x14ac:dyDescent="0.15">
      <c r="A1090" s="94" t="str">
        <f t="shared" ref="A1090:A1153" si="17">B1090&amp;C1090</f>
        <v>DeKalb62-63</v>
      </c>
      <c r="B1090" s="94" t="s">
        <v>2551</v>
      </c>
      <c r="C1090" s="94" t="s">
        <v>543</v>
      </c>
      <c r="D1090" s="94" t="s">
        <v>490</v>
      </c>
      <c r="E1090" s="17">
        <v>112</v>
      </c>
    </row>
    <row r="1091" spans="1:5" x14ac:dyDescent="0.15">
      <c r="A1091" s="94" t="str">
        <f t="shared" si="17"/>
        <v>DeKalb62-99</v>
      </c>
      <c r="B1091" s="94" t="s">
        <v>2551</v>
      </c>
      <c r="C1091" s="94" t="s">
        <v>216</v>
      </c>
      <c r="D1091" s="94" t="s">
        <v>1488</v>
      </c>
      <c r="E1091" s="17">
        <v>112</v>
      </c>
    </row>
    <row r="1092" spans="1:5" x14ac:dyDescent="0.15">
      <c r="A1092" s="94" t="str">
        <f t="shared" si="17"/>
        <v>DeKalb62-99 Twin</v>
      </c>
      <c r="B1092" s="94" t="s">
        <v>2551</v>
      </c>
      <c r="C1092" s="94" t="s">
        <v>1260</v>
      </c>
      <c r="D1092" s="94" t="s">
        <v>1488</v>
      </c>
      <c r="E1092" s="17">
        <v>112</v>
      </c>
    </row>
    <row r="1093" spans="1:5" x14ac:dyDescent="0.15">
      <c r="A1093" s="94" t="str">
        <f t="shared" si="17"/>
        <v>DeKalb63-14</v>
      </c>
      <c r="B1093" s="94" t="s">
        <v>2551</v>
      </c>
      <c r="C1093" s="94" t="s">
        <v>1261</v>
      </c>
      <c r="D1093" s="94" t="s">
        <v>1487</v>
      </c>
      <c r="E1093" s="17">
        <v>113</v>
      </c>
    </row>
    <row r="1094" spans="1:5" x14ac:dyDescent="0.15">
      <c r="A1094" s="94" t="str">
        <f t="shared" si="17"/>
        <v>DeKalb63-14</v>
      </c>
      <c r="B1094" s="94" t="s">
        <v>2551</v>
      </c>
      <c r="C1094" s="94" t="s">
        <v>1261</v>
      </c>
      <c r="D1094" s="94" t="s">
        <v>1487</v>
      </c>
      <c r="E1094" s="17">
        <v>113</v>
      </c>
    </row>
    <row r="1095" spans="1:5" x14ac:dyDescent="0.15">
      <c r="A1095" s="94" t="str">
        <f t="shared" si="17"/>
        <v>DeKalb63-14 Twin</v>
      </c>
      <c r="B1095" s="94" t="s">
        <v>2551</v>
      </c>
      <c r="C1095" s="94" t="s">
        <v>1262</v>
      </c>
      <c r="D1095" s="94" t="s">
        <v>1487</v>
      </c>
      <c r="E1095" s="17">
        <v>113</v>
      </c>
    </row>
    <row r="1096" spans="1:5" x14ac:dyDescent="0.15">
      <c r="A1096" s="94" t="str">
        <f t="shared" si="17"/>
        <v>DeKalb63-39</v>
      </c>
      <c r="B1096" s="94" t="s">
        <v>2551</v>
      </c>
      <c r="C1096" s="94" t="s">
        <v>217</v>
      </c>
      <c r="D1096" s="94" t="s">
        <v>1486</v>
      </c>
      <c r="E1096" s="17">
        <v>113</v>
      </c>
    </row>
    <row r="1097" spans="1:5" x14ac:dyDescent="0.15">
      <c r="A1097" s="94" t="str">
        <f t="shared" si="17"/>
        <v>DeKalb63-39 CK</v>
      </c>
      <c r="B1097" s="94" t="s">
        <v>2551</v>
      </c>
      <c r="C1097" s="94" t="s">
        <v>1263</v>
      </c>
      <c r="D1097" s="94" t="s">
        <v>1486</v>
      </c>
      <c r="E1097" s="17">
        <v>113</v>
      </c>
    </row>
    <row r="1098" spans="1:5" x14ac:dyDescent="0.15">
      <c r="A1098" s="94" t="str">
        <f t="shared" si="17"/>
        <v>DeKalb63-39 Quilt</v>
      </c>
      <c r="B1098" s="94" t="s">
        <v>2551</v>
      </c>
      <c r="C1098" s="94" t="s">
        <v>1264</v>
      </c>
      <c r="D1098" s="94" t="s">
        <v>1492</v>
      </c>
      <c r="E1098" s="17">
        <v>113</v>
      </c>
    </row>
    <row r="1099" spans="1:5" x14ac:dyDescent="0.15">
      <c r="A1099" s="94" t="str">
        <f t="shared" si="17"/>
        <v>DeKalb63-42</v>
      </c>
      <c r="B1099" s="94" t="s">
        <v>2551</v>
      </c>
      <c r="C1099" s="94" t="s">
        <v>1499</v>
      </c>
      <c r="D1099" s="94" t="s">
        <v>1487</v>
      </c>
      <c r="E1099" s="17">
        <v>113</v>
      </c>
    </row>
    <row r="1100" spans="1:5" x14ac:dyDescent="0.15">
      <c r="A1100" s="94" t="str">
        <f t="shared" si="17"/>
        <v>DeKalb63-42 Twin</v>
      </c>
      <c r="B1100" s="94" t="s">
        <v>2551</v>
      </c>
      <c r="C1100" s="94" t="s">
        <v>776</v>
      </c>
      <c r="D1100" s="94" t="s">
        <v>1487</v>
      </c>
      <c r="E1100" s="17">
        <v>113</v>
      </c>
    </row>
    <row r="1101" spans="1:5" x14ac:dyDescent="0.15">
      <c r="A1101" s="94" t="str">
        <f t="shared" si="17"/>
        <v>DeKalb63-43</v>
      </c>
      <c r="B1101" s="94" t="s">
        <v>2551</v>
      </c>
      <c r="C1101" s="94" t="s">
        <v>544</v>
      </c>
      <c r="D1101" s="94" t="s">
        <v>2641</v>
      </c>
      <c r="E1101" s="17">
        <v>113</v>
      </c>
    </row>
    <row r="1102" spans="1:5" x14ac:dyDescent="0.15">
      <c r="A1102" s="94" t="str">
        <f t="shared" si="17"/>
        <v>DeKalb63-44</v>
      </c>
      <c r="B1102" s="94" t="s">
        <v>2551</v>
      </c>
      <c r="C1102" s="94" t="s">
        <v>545</v>
      </c>
      <c r="D1102" s="94" t="s">
        <v>546</v>
      </c>
      <c r="E1102" s="17">
        <v>113</v>
      </c>
    </row>
    <row r="1103" spans="1:5" x14ac:dyDescent="0.15">
      <c r="A1103" s="94" t="str">
        <f t="shared" si="17"/>
        <v>DeKalb63-45</v>
      </c>
      <c r="B1103" s="94" t="s">
        <v>2551</v>
      </c>
      <c r="C1103" s="94" t="s">
        <v>1498</v>
      </c>
      <c r="D1103" s="94" t="s">
        <v>1786</v>
      </c>
      <c r="E1103" s="17">
        <v>113</v>
      </c>
    </row>
    <row r="1104" spans="1:5" x14ac:dyDescent="0.15">
      <c r="A1104" s="94" t="str">
        <f t="shared" si="17"/>
        <v>DeKalb63-45</v>
      </c>
      <c r="B1104" s="94" t="s">
        <v>2551</v>
      </c>
      <c r="C1104" s="94" t="s">
        <v>1498</v>
      </c>
      <c r="D1104" s="94" t="s">
        <v>1786</v>
      </c>
      <c r="E1104" s="17">
        <v>113</v>
      </c>
    </row>
    <row r="1105" spans="1:5" x14ac:dyDescent="0.15">
      <c r="A1105" s="94" t="str">
        <f t="shared" si="17"/>
        <v>DeKalb63-45 CK</v>
      </c>
      <c r="B1105" s="94" t="s">
        <v>2551</v>
      </c>
      <c r="C1105" s="94" t="s">
        <v>777</v>
      </c>
      <c r="D1105" s="94" t="s">
        <v>1786</v>
      </c>
      <c r="E1105" s="17">
        <v>113</v>
      </c>
    </row>
    <row r="1106" spans="1:5" x14ac:dyDescent="0.15">
      <c r="A1106" s="94" t="str">
        <f t="shared" si="17"/>
        <v>DeKalb63-46</v>
      </c>
      <c r="B1106" s="94" t="s">
        <v>2551</v>
      </c>
      <c r="C1106" s="94" t="s">
        <v>1500</v>
      </c>
      <c r="D1106" s="94" t="s">
        <v>1488</v>
      </c>
      <c r="E1106" s="17">
        <v>113</v>
      </c>
    </row>
    <row r="1107" spans="1:5" x14ac:dyDescent="0.15">
      <c r="A1107" s="94" t="str">
        <f t="shared" si="17"/>
        <v>DeKalb63-46</v>
      </c>
      <c r="B1107" s="94" t="s">
        <v>2551</v>
      </c>
      <c r="C1107" s="94" t="s">
        <v>1500</v>
      </c>
      <c r="D1107" s="94" t="s">
        <v>1488</v>
      </c>
      <c r="E1107" s="17">
        <v>113</v>
      </c>
    </row>
    <row r="1108" spans="1:5" x14ac:dyDescent="0.15">
      <c r="A1108" s="94" t="str">
        <f t="shared" si="17"/>
        <v>DeKalb63-49</v>
      </c>
      <c r="B1108" s="94" t="s">
        <v>2551</v>
      </c>
      <c r="C1108" s="94" t="s">
        <v>547</v>
      </c>
      <c r="D1108" s="94" t="s">
        <v>1487</v>
      </c>
      <c r="E1108" s="17">
        <v>113</v>
      </c>
    </row>
    <row r="1109" spans="1:5" x14ac:dyDescent="0.15">
      <c r="A1109" s="94" t="str">
        <f t="shared" si="17"/>
        <v>DeKalb63-74</v>
      </c>
      <c r="B1109" s="94" t="s">
        <v>2551</v>
      </c>
      <c r="C1109" s="94" t="s">
        <v>1501</v>
      </c>
      <c r="D1109" s="94" t="s">
        <v>1486</v>
      </c>
      <c r="E1109" s="17">
        <v>113</v>
      </c>
    </row>
    <row r="1110" spans="1:5" x14ac:dyDescent="0.15">
      <c r="A1110" s="94" t="str">
        <f t="shared" si="17"/>
        <v>DeKalb63-78</v>
      </c>
      <c r="B1110" s="94" t="s">
        <v>2551</v>
      </c>
      <c r="C1110" s="94" t="s">
        <v>1502</v>
      </c>
      <c r="D1110" s="94" t="s">
        <v>2641</v>
      </c>
      <c r="E1110" s="17">
        <v>113</v>
      </c>
    </row>
    <row r="1111" spans="1:5" x14ac:dyDescent="0.15">
      <c r="A1111" s="94" t="str">
        <f t="shared" si="17"/>
        <v>DeKalb63-79</v>
      </c>
      <c r="B1111" s="94" t="s">
        <v>2551</v>
      </c>
      <c r="C1111" s="94" t="s">
        <v>1503</v>
      </c>
      <c r="D1111" s="94" t="s">
        <v>1492</v>
      </c>
      <c r="E1111" s="17">
        <v>113</v>
      </c>
    </row>
    <row r="1112" spans="1:5" x14ac:dyDescent="0.15">
      <c r="A1112" s="94" t="str">
        <f t="shared" si="17"/>
        <v>DeKalb63-80</v>
      </c>
      <c r="B1112" s="94" t="s">
        <v>2551</v>
      </c>
      <c r="C1112" s="94" t="s">
        <v>1515</v>
      </c>
      <c r="D1112" s="94" t="s">
        <v>1786</v>
      </c>
      <c r="E1112" s="17">
        <v>113</v>
      </c>
    </row>
    <row r="1113" spans="1:5" x14ac:dyDescent="0.15">
      <c r="A1113" s="94" t="str">
        <f t="shared" si="17"/>
        <v>DeKalb63-81</v>
      </c>
      <c r="B1113" s="94" t="s">
        <v>2551</v>
      </c>
      <c r="C1113" s="94" t="s">
        <v>1516</v>
      </c>
      <c r="D1113" s="94" t="s">
        <v>1488</v>
      </c>
      <c r="E1113" s="17">
        <v>113</v>
      </c>
    </row>
    <row r="1114" spans="1:5" x14ac:dyDescent="0.15">
      <c r="A1114" s="94" t="str">
        <f t="shared" si="17"/>
        <v>DeKalb63-84</v>
      </c>
      <c r="B1114" s="94" t="s">
        <v>2551</v>
      </c>
      <c r="C1114" s="94" t="s">
        <v>548</v>
      </c>
      <c r="D1114" s="94" t="s">
        <v>1487</v>
      </c>
      <c r="E1114" s="17">
        <v>113</v>
      </c>
    </row>
    <row r="1115" spans="1:5" x14ac:dyDescent="0.15">
      <c r="A1115" s="94" t="str">
        <f t="shared" si="17"/>
        <v>DeKalb64-24</v>
      </c>
      <c r="B1115" s="94" t="s">
        <v>2551</v>
      </c>
      <c r="C1115" s="94" t="s">
        <v>1517</v>
      </c>
      <c r="D1115" s="94" t="s">
        <v>1487</v>
      </c>
      <c r="E1115" s="17">
        <v>114</v>
      </c>
    </row>
    <row r="1116" spans="1:5" x14ac:dyDescent="0.15">
      <c r="A1116" s="94" t="str">
        <f t="shared" si="17"/>
        <v>DeKalb64-27</v>
      </c>
      <c r="B1116" s="94" t="s">
        <v>2551</v>
      </c>
      <c r="C1116" s="94" t="s">
        <v>1518</v>
      </c>
      <c r="D1116" s="94" t="s">
        <v>1786</v>
      </c>
      <c r="E1116" s="17">
        <v>114</v>
      </c>
    </row>
    <row r="1117" spans="1:5" x14ac:dyDescent="0.15">
      <c r="A1117" s="94" t="str">
        <f t="shared" si="17"/>
        <v>DeKalb64-78</v>
      </c>
      <c r="B1117" s="94" t="s">
        <v>2551</v>
      </c>
      <c r="C1117" s="94" t="s">
        <v>1519</v>
      </c>
      <c r="D1117" s="94" t="s">
        <v>1488</v>
      </c>
      <c r="E1117" s="17">
        <v>114</v>
      </c>
    </row>
    <row r="1118" spans="1:5" x14ac:dyDescent="0.15">
      <c r="A1118" s="94" t="str">
        <f t="shared" si="17"/>
        <v>DeKalb64-79</v>
      </c>
      <c r="B1118" s="94" t="s">
        <v>2551</v>
      </c>
      <c r="C1118" s="94" t="s">
        <v>1521</v>
      </c>
      <c r="D1118" s="94" t="s">
        <v>1487</v>
      </c>
      <c r="E1118" s="17">
        <v>114</v>
      </c>
    </row>
    <row r="1119" spans="1:5" x14ac:dyDescent="0.15">
      <c r="A1119" s="94" t="str">
        <f t="shared" si="17"/>
        <v>DeKalb64-82</v>
      </c>
      <c r="B1119" s="94" t="s">
        <v>2551</v>
      </c>
      <c r="C1119" s="94" t="s">
        <v>1520</v>
      </c>
      <c r="D1119" s="94" t="s">
        <v>1786</v>
      </c>
      <c r="E1119" s="17">
        <v>114</v>
      </c>
    </row>
    <row r="1120" spans="1:5" x14ac:dyDescent="0.15">
      <c r="A1120" s="94" t="str">
        <f t="shared" si="17"/>
        <v>DeKalb65-44</v>
      </c>
      <c r="B1120" s="94" t="s">
        <v>2551</v>
      </c>
      <c r="C1120" s="94" t="s">
        <v>1522</v>
      </c>
      <c r="D1120" s="94" t="s">
        <v>1487</v>
      </c>
      <c r="E1120" s="17">
        <v>115</v>
      </c>
    </row>
    <row r="1121" spans="1:5" x14ac:dyDescent="0.15">
      <c r="A1121" s="94" t="str">
        <f t="shared" si="17"/>
        <v>DeKalb65-44 Twin</v>
      </c>
      <c r="B1121" s="94" t="s">
        <v>2551</v>
      </c>
      <c r="C1121" s="94" t="s">
        <v>778</v>
      </c>
      <c r="D1121" s="94" t="s">
        <v>1487</v>
      </c>
      <c r="E1121" s="17">
        <v>115</v>
      </c>
    </row>
    <row r="1122" spans="1:5" x14ac:dyDescent="0.15">
      <c r="A1122" s="94" t="str">
        <f t="shared" si="17"/>
        <v>DeKalb65-47</v>
      </c>
      <c r="B1122" s="94" t="s">
        <v>2551</v>
      </c>
      <c r="C1122" s="94" t="s">
        <v>1523</v>
      </c>
      <c r="D1122" s="94" t="s">
        <v>1786</v>
      </c>
      <c r="E1122" s="17">
        <v>115</v>
      </c>
    </row>
    <row r="1123" spans="1:5" x14ac:dyDescent="0.15">
      <c r="A1123" s="94" t="str">
        <f t="shared" si="17"/>
        <v>DeKalb65-63</v>
      </c>
      <c r="B1123" s="94" t="s">
        <v>2551</v>
      </c>
      <c r="C1123" s="94" t="s">
        <v>2198</v>
      </c>
      <c r="D1123" s="94" t="s">
        <v>1487</v>
      </c>
      <c r="E1123" s="17">
        <v>115</v>
      </c>
    </row>
    <row r="1124" spans="1:5" x14ac:dyDescent="0.15">
      <c r="A1124" s="94" t="str">
        <f t="shared" si="17"/>
        <v>DeKalb66-21</v>
      </c>
      <c r="B1124" s="94" t="s">
        <v>2551</v>
      </c>
      <c r="C1124" s="94" t="s">
        <v>1524</v>
      </c>
      <c r="D1124" s="94" t="s">
        <v>1492</v>
      </c>
      <c r="E1124" s="17">
        <v>116</v>
      </c>
    </row>
    <row r="1125" spans="1:5" x14ac:dyDescent="0.15">
      <c r="A1125" s="94" t="str">
        <f t="shared" si="17"/>
        <v>DeKalb66-22</v>
      </c>
      <c r="B1125" s="94" t="s">
        <v>2551</v>
      </c>
      <c r="C1125" s="94" t="s">
        <v>1525</v>
      </c>
      <c r="D1125" s="94" t="s">
        <v>1786</v>
      </c>
      <c r="E1125" s="17">
        <v>116</v>
      </c>
    </row>
    <row r="1126" spans="1:5" x14ac:dyDescent="0.15">
      <c r="A1126" s="94" t="str">
        <f t="shared" si="17"/>
        <v>DeKalb66-23</v>
      </c>
      <c r="B1126" s="94" t="s">
        <v>2551</v>
      </c>
      <c r="C1126" s="94" t="s">
        <v>1526</v>
      </c>
      <c r="D1126" s="94" t="s">
        <v>1488</v>
      </c>
      <c r="E1126" s="17">
        <v>116</v>
      </c>
    </row>
    <row r="1127" spans="1:5" x14ac:dyDescent="0.15">
      <c r="A1127" s="94" t="str">
        <f t="shared" si="17"/>
        <v>DeKalb66-80</v>
      </c>
      <c r="B1127" s="94" t="s">
        <v>2551</v>
      </c>
      <c r="C1127" s="94" t="s">
        <v>1527</v>
      </c>
      <c r="D1127" s="94" t="s">
        <v>1786</v>
      </c>
      <c r="E1127" s="17">
        <v>116</v>
      </c>
    </row>
    <row r="1128" spans="1:5" x14ac:dyDescent="0.15">
      <c r="A1128" s="94" t="str">
        <f t="shared" si="17"/>
        <v>DeKalb66-96</v>
      </c>
      <c r="B1128" s="94" t="s">
        <v>2551</v>
      </c>
      <c r="C1128" s="94" t="s">
        <v>549</v>
      </c>
      <c r="D1128" s="94" t="s">
        <v>490</v>
      </c>
      <c r="E1128" s="17">
        <v>116</v>
      </c>
    </row>
    <row r="1129" spans="1:5" x14ac:dyDescent="0.15">
      <c r="A1129" s="94" t="str">
        <f t="shared" si="17"/>
        <v>DeKalb67-21</v>
      </c>
      <c r="B1129" s="94" t="s">
        <v>2551</v>
      </c>
      <c r="C1129" s="94" t="s">
        <v>779</v>
      </c>
      <c r="D1129" s="94" t="s">
        <v>780</v>
      </c>
      <c r="E1129" s="17">
        <v>117</v>
      </c>
    </row>
    <row r="1130" spans="1:5" x14ac:dyDescent="0.15">
      <c r="A1130" s="94" t="str">
        <f t="shared" si="17"/>
        <v>DeKalb67-22</v>
      </c>
      <c r="B1130" s="94" t="s">
        <v>2551</v>
      </c>
      <c r="C1130" s="94" t="s">
        <v>550</v>
      </c>
      <c r="D1130" s="94" t="s">
        <v>1786</v>
      </c>
      <c r="E1130" s="17">
        <v>117</v>
      </c>
    </row>
    <row r="1131" spans="1:5" x14ac:dyDescent="0.15">
      <c r="A1131" s="94" t="str">
        <f t="shared" si="17"/>
        <v>DeKalb67-23</v>
      </c>
      <c r="B1131" s="94" t="s">
        <v>2551</v>
      </c>
      <c r="C1131" s="94" t="s">
        <v>1528</v>
      </c>
      <c r="D1131" s="94" t="s">
        <v>1488</v>
      </c>
      <c r="E1131" s="17">
        <v>117</v>
      </c>
    </row>
    <row r="1132" spans="1:5" x14ac:dyDescent="0.15">
      <c r="A1132" s="94" t="str">
        <f t="shared" si="17"/>
        <v>DeKalb67-23 Twin</v>
      </c>
      <c r="B1132" s="94" t="s">
        <v>2551</v>
      </c>
      <c r="C1132" s="94" t="s">
        <v>781</v>
      </c>
      <c r="D1132" s="94" t="s">
        <v>1488</v>
      </c>
      <c r="E1132" s="17">
        <v>117</v>
      </c>
    </row>
    <row r="1133" spans="1:5" x14ac:dyDescent="0.15">
      <c r="A1133" s="94" t="str">
        <f t="shared" si="17"/>
        <v>DeKalb67-60</v>
      </c>
      <c r="B1133" s="94" t="s">
        <v>2551</v>
      </c>
      <c r="C1133" s="94" t="s">
        <v>1529</v>
      </c>
      <c r="D1133" s="94" t="s">
        <v>1786</v>
      </c>
      <c r="E1133" s="17">
        <v>117</v>
      </c>
    </row>
    <row r="1134" spans="1:5" x14ac:dyDescent="0.15">
      <c r="A1134" s="94" t="str">
        <f t="shared" si="17"/>
        <v>DeKalb67-86</v>
      </c>
      <c r="B1134" s="94" t="s">
        <v>2551</v>
      </c>
      <c r="C1134" s="94" t="s">
        <v>1530</v>
      </c>
      <c r="D1134" s="94" t="s">
        <v>1786</v>
      </c>
      <c r="E1134" s="17">
        <v>117</v>
      </c>
    </row>
    <row r="1135" spans="1:5" x14ac:dyDescent="0.15">
      <c r="A1135" s="94" t="str">
        <f t="shared" si="17"/>
        <v>DeKalb67-86</v>
      </c>
      <c r="B1135" s="94" t="s">
        <v>2551</v>
      </c>
      <c r="C1135" s="94" t="s">
        <v>1530</v>
      </c>
      <c r="D1135" s="94" t="s">
        <v>1786</v>
      </c>
      <c r="E1135" s="17">
        <v>117</v>
      </c>
    </row>
    <row r="1136" spans="1:5" x14ac:dyDescent="0.15">
      <c r="A1136" s="94" t="str">
        <f t="shared" si="17"/>
        <v>DeKalb67-87</v>
      </c>
      <c r="B1136" s="94" t="s">
        <v>2551</v>
      </c>
      <c r="C1136" s="94" t="s">
        <v>1531</v>
      </c>
      <c r="D1136" s="94" t="s">
        <v>1488</v>
      </c>
      <c r="E1136" s="17">
        <v>117</v>
      </c>
    </row>
    <row r="1137" spans="1:5" x14ac:dyDescent="0.15">
      <c r="A1137" s="94" t="str">
        <f t="shared" si="17"/>
        <v>DeKalb67-88</v>
      </c>
      <c r="B1137" s="94" t="s">
        <v>2551</v>
      </c>
      <c r="C1137" s="94" t="s">
        <v>782</v>
      </c>
      <c r="D1137" s="94" t="s">
        <v>780</v>
      </c>
      <c r="E1137" s="17">
        <v>117</v>
      </c>
    </row>
    <row r="1138" spans="1:5" x14ac:dyDescent="0.15">
      <c r="A1138" s="94" t="str">
        <f t="shared" si="17"/>
        <v>DeKalb68-05</v>
      </c>
      <c r="B1138" s="94" t="s">
        <v>2551</v>
      </c>
      <c r="C1138" s="94" t="s">
        <v>551</v>
      </c>
      <c r="D1138" s="94" t="s">
        <v>490</v>
      </c>
      <c r="E1138" s="17">
        <v>118</v>
      </c>
    </row>
    <row r="1139" spans="1:5" x14ac:dyDescent="0.15">
      <c r="A1139" s="94" t="str">
        <f t="shared" si="17"/>
        <v>DeKalb68-06</v>
      </c>
      <c r="B1139" s="94" t="s">
        <v>2551</v>
      </c>
      <c r="C1139" s="94" t="s">
        <v>2199</v>
      </c>
      <c r="D1139" s="94" t="s">
        <v>1488</v>
      </c>
      <c r="E1139" s="17">
        <v>118</v>
      </c>
    </row>
    <row r="1140" spans="1:5" x14ac:dyDescent="0.15">
      <c r="A1140" s="94" t="str">
        <f t="shared" si="17"/>
        <v>DeKalb68-06 CK</v>
      </c>
      <c r="B1140" s="94" t="s">
        <v>2551</v>
      </c>
      <c r="C1140" s="94" t="s">
        <v>783</v>
      </c>
      <c r="D1140" s="94" t="s">
        <v>1488</v>
      </c>
      <c r="E1140" s="17">
        <v>118</v>
      </c>
    </row>
    <row r="1141" spans="1:5" x14ac:dyDescent="0.15">
      <c r="A1141" s="94" t="str">
        <f t="shared" si="17"/>
        <v>DeKalb69-40</v>
      </c>
      <c r="B1141" s="94" t="s">
        <v>2551</v>
      </c>
      <c r="C1141" s="94" t="s">
        <v>1532</v>
      </c>
      <c r="D1141" s="94" t="s">
        <v>1487</v>
      </c>
      <c r="E1141" s="17">
        <v>119</v>
      </c>
    </row>
    <row r="1142" spans="1:5" x14ac:dyDescent="0.15">
      <c r="A1142" s="94" t="str">
        <f t="shared" si="17"/>
        <v>DeKalb69-43</v>
      </c>
      <c r="B1142" s="94" t="s">
        <v>2551</v>
      </c>
      <c r="C1142" s="94" t="s">
        <v>1533</v>
      </c>
      <c r="D1142" s="94" t="s">
        <v>1786</v>
      </c>
      <c r="E1142" s="17">
        <v>119</v>
      </c>
    </row>
    <row r="1143" spans="1:5" x14ac:dyDescent="0.15">
      <c r="A1143" s="94" t="str">
        <f t="shared" si="17"/>
        <v>DeKalb69-44</v>
      </c>
      <c r="B1143" s="94" t="s">
        <v>2551</v>
      </c>
      <c r="C1143" s="94" t="s">
        <v>1534</v>
      </c>
      <c r="D1143" s="94" t="s">
        <v>1488</v>
      </c>
      <c r="E1143" s="17">
        <v>119</v>
      </c>
    </row>
    <row r="1144" spans="1:5" x14ac:dyDescent="0.15">
      <c r="A1144" s="94" t="str">
        <f t="shared" si="17"/>
        <v>DeKalb69-71</v>
      </c>
      <c r="B1144" s="94" t="s">
        <v>2551</v>
      </c>
      <c r="C1144" s="94" t="s">
        <v>2822</v>
      </c>
      <c r="D1144" s="94" t="s">
        <v>1488</v>
      </c>
      <c r="E1144" s="17">
        <v>119</v>
      </c>
    </row>
    <row r="1145" spans="1:5" x14ac:dyDescent="0.15">
      <c r="A1145" s="94" t="str">
        <f t="shared" si="17"/>
        <v>DeKalb69-72</v>
      </c>
      <c r="B1145" s="94" t="s">
        <v>2551</v>
      </c>
      <c r="C1145" s="94" t="s">
        <v>1504</v>
      </c>
      <c r="D1145" s="94" t="s">
        <v>1786</v>
      </c>
      <c r="E1145" s="17">
        <v>119</v>
      </c>
    </row>
    <row r="1146" spans="1:5" x14ac:dyDescent="0.15">
      <c r="A1146" s="94" t="str">
        <f t="shared" si="17"/>
        <v>DeKalbCK 63-42</v>
      </c>
      <c r="B1146" s="94" t="s">
        <v>2551</v>
      </c>
      <c r="C1146" s="94" t="s">
        <v>397</v>
      </c>
      <c r="D1146" s="94" t="s">
        <v>1487</v>
      </c>
      <c r="E1146" s="17">
        <v>113</v>
      </c>
    </row>
    <row r="1147" spans="1:5" x14ac:dyDescent="0.15">
      <c r="A1147" s="94" t="str">
        <f t="shared" si="17"/>
        <v>DeKalbHP 62-54</v>
      </c>
      <c r="B1147" s="94" t="s">
        <v>2551</v>
      </c>
      <c r="C1147" s="94" t="s">
        <v>784</v>
      </c>
      <c r="D1147" s="94" t="s">
        <v>1487</v>
      </c>
      <c r="E1147" s="17">
        <v>112</v>
      </c>
    </row>
    <row r="1148" spans="1:5" x14ac:dyDescent="0.15">
      <c r="A1148" s="94" t="str">
        <f t="shared" si="17"/>
        <v>DeKalbSI 63-42</v>
      </c>
      <c r="B1148" s="94" t="s">
        <v>2551</v>
      </c>
      <c r="C1148" s="94" t="s">
        <v>398</v>
      </c>
      <c r="D1148" s="94" t="s">
        <v>1487</v>
      </c>
      <c r="E1148" s="17">
        <v>113</v>
      </c>
    </row>
    <row r="1149" spans="1:5" x14ac:dyDescent="0.15">
      <c r="A1149" s="94" t="str">
        <f t="shared" si="17"/>
        <v>Dyna Gro4680</v>
      </c>
      <c r="B1149" s="94" t="s">
        <v>552</v>
      </c>
      <c r="C1149" s="94" t="s">
        <v>553</v>
      </c>
      <c r="D1149" s="94" t="s">
        <v>2641</v>
      </c>
      <c r="E1149" s="17">
        <v>105</v>
      </c>
    </row>
    <row r="1150" spans="1:5" x14ac:dyDescent="0.15">
      <c r="A1150" s="94" t="str">
        <f t="shared" si="17"/>
        <v>Dyna Gro54T42</v>
      </c>
      <c r="B1150" s="94" t="s">
        <v>552</v>
      </c>
      <c r="C1150" s="94" t="s">
        <v>554</v>
      </c>
      <c r="D1150" s="94" t="s">
        <v>1490</v>
      </c>
      <c r="E1150" s="17">
        <v>101</v>
      </c>
    </row>
    <row r="1151" spans="1:5" x14ac:dyDescent="0.15">
      <c r="A1151" s="94" t="str">
        <f t="shared" si="17"/>
        <v>Dyna Gro55R10</v>
      </c>
      <c r="B1151" s="94" t="s">
        <v>552</v>
      </c>
      <c r="C1151" s="94" t="s">
        <v>555</v>
      </c>
      <c r="D1151" s="94" t="s">
        <v>1789</v>
      </c>
      <c r="E1151" s="17">
        <v>101</v>
      </c>
    </row>
    <row r="1152" spans="1:5" x14ac:dyDescent="0.15">
      <c r="A1152" s="94" t="str">
        <f t="shared" si="17"/>
        <v>Dyna Gro56K60</v>
      </c>
      <c r="B1152" s="94" t="s">
        <v>552</v>
      </c>
      <c r="C1152" s="94" t="s">
        <v>556</v>
      </c>
      <c r="D1152" s="94" t="s">
        <v>1788</v>
      </c>
      <c r="E1152" s="17">
        <v>108</v>
      </c>
    </row>
    <row r="1153" spans="1:5" x14ac:dyDescent="0.15">
      <c r="A1153" s="94" t="str">
        <f t="shared" si="17"/>
        <v>Dyna Gro56R60</v>
      </c>
      <c r="B1153" s="94" t="s">
        <v>552</v>
      </c>
      <c r="C1153" s="94" t="s">
        <v>557</v>
      </c>
      <c r="D1153" s="94" t="s">
        <v>1789</v>
      </c>
      <c r="E1153" s="17">
        <v>108</v>
      </c>
    </row>
    <row r="1154" spans="1:5" x14ac:dyDescent="0.15">
      <c r="A1154" s="94" t="str">
        <f t="shared" ref="A1154:A1217" si="18">B1154&amp;C1154</f>
        <v>Dyna Gro57K83</v>
      </c>
      <c r="B1154" s="94" t="s">
        <v>552</v>
      </c>
      <c r="C1154" s="94" t="s">
        <v>558</v>
      </c>
      <c r="D1154" s="94" t="s">
        <v>1786</v>
      </c>
      <c r="E1154" s="17">
        <v>112</v>
      </c>
    </row>
    <row r="1155" spans="1:5" x14ac:dyDescent="0.15">
      <c r="A1155" s="94" t="str">
        <f t="shared" si="18"/>
        <v>Exsegen312</v>
      </c>
      <c r="B1155" s="94" t="s">
        <v>143</v>
      </c>
      <c r="C1155" s="94" t="s">
        <v>144</v>
      </c>
      <c r="D1155" s="94" t="s">
        <v>2641</v>
      </c>
    </row>
    <row r="1156" spans="1:5" x14ac:dyDescent="0.15">
      <c r="A1156" s="94" t="str">
        <f t="shared" si="18"/>
        <v>Exsegen414</v>
      </c>
      <c r="B1156" s="94" t="s">
        <v>143</v>
      </c>
      <c r="C1156" s="94" t="s">
        <v>145</v>
      </c>
      <c r="D1156" s="94" t="s">
        <v>2641</v>
      </c>
    </row>
    <row r="1157" spans="1:5" x14ac:dyDescent="0.15">
      <c r="A1157" s="94" t="str">
        <f t="shared" si="18"/>
        <v>Exsegen518</v>
      </c>
      <c r="B1157" s="94" t="s">
        <v>143</v>
      </c>
      <c r="C1157" s="94" t="s">
        <v>2453</v>
      </c>
      <c r="D1157" s="94" t="s">
        <v>2641</v>
      </c>
    </row>
    <row r="1158" spans="1:5" x14ac:dyDescent="0.15">
      <c r="A1158" s="94" t="str">
        <f t="shared" si="18"/>
        <v>Farm Advantage5711</v>
      </c>
      <c r="B1158" s="94" t="s">
        <v>785</v>
      </c>
      <c r="C1158" s="94" t="s">
        <v>786</v>
      </c>
      <c r="D1158" s="94" t="s">
        <v>1485</v>
      </c>
      <c r="E1158" s="17">
        <v>112</v>
      </c>
    </row>
    <row r="1159" spans="1:5" x14ac:dyDescent="0.15">
      <c r="A1159" s="94" t="str">
        <f t="shared" si="18"/>
        <v>Fielders Choice6520</v>
      </c>
      <c r="B1159" s="94" t="s">
        <v>787</v>
      </c>
      <c r="C1159" s="94" t="s">
        <v>788</v>
      </c>
      <c r="D1159" s="94" t="s">
        <v>1487</v>
      </c>
      <c r="E1159" s="17">
        <v>98</v>
      </c>
    </row>
    <row r="1160" spans="1:5" x14ac:dyDescent="0.15">
      <c r="A1160" s="94" t="str">
        <f t="shared" si="18"/>
        <v>Fielders Choice6583</v>
      </c>
      <c r="B1160" s="94" t="s">
        <v>787</v>
      </c>
      <c r="C1160" s="94" t="s">
        <v>789</v>
      </c>
      <c r="D1160" s="94" t="s">
        <v>1487</v>
      </c>
      <c r="E1160" s="17">
        <v>102</v>
      </c>
    </row>
    <row r="1161" spans="1:5" x14ac:dyDescent="0.15">
      <c r="A1161" s="94" t="str">
        <f t="shared" si="18"/>
        <v>Fielders Choice6676</v>
      </c>
      <c r="B1161" s="94" t="s">
        <v>787</v>
      </c>
      <c r="C1161" s="94" t="s">
        <v>790</v>
      </c>
      <c r="D1161" s="94" t="s">
        <v>1487</v>
      </c>
      <c r="E1161" s="17">
        <v>106</v>
      </c>
    </row>
    <row r="1162" spans="1:5" x14ac:dyDescent="0.15">
      <c r="A1162" s="94" t="str">
        <f t="shared" si="18"/>
        <v>Fielders Choice6720</v>
      </c>
      <c r="B1162" s="94" t="s">
        <v>787</v>
      </c>
      <c r="C1162" s="94" t="s">
        <v>791</v>
      </c>
      <c r="D1162" s="94" t="s">
        <v>1487</v>
      </c>
      <c r="E1162" s="17">
        <v>108</v>
      </c>
    </row>
    <row r="1163" spans="1:5" x14ac:dyDescent="0.15">
      <c r="A1163" s="94" t="str">
        <f t="shared" si="18"/>
        <v>Fielders Choice6787</v>
      </c>
      <c r="B1163" s="94" t="s">
        <v>787</v>
      </c>
      <c r="C1163" s="94" t="s">
        <v>792</v>
      </c>
      <c r="D1163" s="94" t="s">
        <v>1486</v>
      </c>
      <c r="E1163" s="17">
        <v>112</v>
      </c>
    </row>
    <row r="1164" spans="1:5" x14ac:dyDescent="0.15">
      <c r="A1164" s="94" t="str">
        <f t="shared" si="18"/>
        <v>Fielders Choice6820</v>
      </c>
      <c r="B1164" s="94" t="s">
        <v>787</v>
      </c>
      <c r="C1164" s="94" t="s">
        <v>793</v>
      </c>
      <c r="D1164" s="94" t="s">
        <v>1487</v>
      </c>
      <c r="E1164" s="17">
        <v>113</v>
      </c>
    </row>
    <row r="1165" spans="1:5" x14ac:dyDescent="0.15">
      <c r="A1165" s="94" t="str">
        <f t="shared" si="18"/>
        <v>Fielders Choice6834VT3</v>
      </c>
      <c r="B1165" s="94" t="s">
        <v>787</v>
      </c>
      <c r="C1165" s="94" t="s">
        <v>794</v>
      </c>
      <c r="D1165" s="94" t="s">
        <v>1487</v>
      </c>
      <c r="E1165" s="17">
        <v>114</v>
      </c>
    </row>
    <row r="1166" spans="1:5" x14ac:dyDescent="0.15">
      <c r="A1166" s="94" t="str">
        <f t="shared" si="18"/>
        <v>Fielders ChoiceNG6520</v>
      </c>
      <c r="B1166" s="94" t="s">
        <v>787</v>
      </c>
      <c r="C1166" s="94" t="s">
        <v>795</v>
      </c>
      <c r="D1166" s="94" t="s">
        <v>1487</v>
      </c>
      <c r="E1166" s="17">
        <v>98</v>
      </c>
    </row>
    <row r="1167" spans="1:5" x14ac:dyDescent="0.15">
      <c r="A1167" s="94" t="str">
        <f t="shared" si="18"/>
        <v>Fielders ChoiceNG6583</v>
      </c>
      <c r="B1167" s="94" t="s">
        <v>787</v>
      </c>
      <c r="C1167" s="94" t="s">
        <v>796</v>
      </c>
      <c r="D1167" s="94" t="s">
        <v>1487</v>
      </c>
      <c r="E1167" s="17">
        <v>102</v>
      </c>
    </row>
    <row r="1168" spans="1:5" x14ac:dyDescent="0.15">
      <c r="A1168" s="94" t="str">
        <f t="shared" si="18"/>
        <v>Fielders ChoiceNG6676</v>
      </c>
      <c r="B1168" s="94" t="s">
        <v>787</v>
      </c>
      <c r="C1168" s="94" t="s">
        <v>797</v>
      </c>
      <c r="D1168" s="94" t="s">
        <v>1487</v>
      </c>
      <c r="E1168" s="17">
        <v>106</v>
      </c>
    </row>
    <row r="1169" spans="1:5" x14ac:dyDescent="0.15">
      <c r="A1169" s="94" t="str">
        <f t="shared" si="18"/>
        <v>Fielders ChoiceNG6686</v>
      </c>
      <c r="B1169" s="94" t="s">
        <v>787</v>
      </c>
      <c r="C1169" s="94" t="s">
        <v>798</v>
      </c>
      <c r="D1169" s="94" t="s">
        <v>1487</v>
      </c>
      <c r="E1169" s="17">
        <v>107</v>
      </c>
    </row>
    <row r="1170" spans="1:5" x14ac:dyDescent="0.15">
      <c r="A1170" s="94" t="str">
        <f t="shared" si="18"/>
        <v>Fielders ChoiceNG6691</v>
      </c>
      <c r="B1170" s="94" t="s">
        <v>787</v>
      </c>
      <c r="C1170" s="94" t="s">
        <v>799</v>
      </c>
      <c r="D1170" s="94" t="s">
        <v>1786</v>
      </c>
      <c r="E1170" s="17">
        <v>107</v>
      </c>
    </row>
    <row r="1171" spans="1:5" x14ac:dyDescent="0.15">
      <c r="A1171" s="94" t="str">
        <f t="shared" si="18"/>
        <v>Fielders ChoiceNG6720</v>
      </c>
      <c r="B1171" s="94" t="s">
        <v>787</v>
      </c>
      <c r="C1171" s="94" t="s">
        <v>800</v>
      </c>
      <c r="D1171" s="94" t="s">
        <v>1487</v>
      </c>
      <c r="E1171" s="17">
        <v>108</v>
      </c>
    </row>
    <row r="1172" spans="1:5" x14ac:dyDescent="0.15">
      <c r="A1172" s="94" t="str">
        <f t="shared" si="18"/>
        <v>Fielders ChoiceNG6723</v>
      </c>
      <c r="B1172" s="94" t="s">
        <v>787</v>
      </c>
      <c r="C1172" s="94" t="s">
        <v>801</v>
      </c>
      <c r="D1172" s="94" t="s">
        <v>1487</v>
      </c>
      <c r="E1172" s="17">
        <v>110</v>
      </c>
    </row>
    <row r="1173" spans="1:5" x14ac:dyDescent="0.15">
      <c r="A1173" s="94" t="str">
        <f t="shared" si="18"/>
        <v>Fielders ChoiceNG6781</v>
      </c>
      <c r="B1173" s="94" t="s">
        <v>787</v>
      </c>
      <c r="C1173" s="94" t="s">
        <v>802</v>
      </c>
      <c r="D1173" s="94" t="s">
        <v>1486</v>
      </c>
      <c r="E1173" s="17">
        <v>111</v>
      </c>
    </row>
    <row r="1174" spans="1:5" x14ac:dyDescent="0.15">
      <c r="A1174" s="94" t="str">
        <f t="shared" si="18"/>
        <v>Fielders ChoiceNG6783</v>
      </c>
      <c r="B1174" s="94" t="s">
        <v>787</v>
      </c>
      <c r="C1174" s="94" t="s">
        <v>803</v>
      </c>
      <c r="D1174" s="94" t="s">
        <v>1487</v>
      </c>
      <c r="E1174" s="17">
        <v>111</v>
      </c>
    </row>
    <row r="1175" spans="1:5" x14ac:dyDescent="0.15">
      <c r="A1175" s="94" t="str">
        <f t="shared" si="18"/>
        <v>Fielders ChoiceNG6787</v>
      </c>
      <c r="B1175" s="94" t="s">
        <v>787</v>
      </c>
      <c r="C1175" s="94" t="s">
        <v>804</v>
      </c>
      <c r="D1175" s="94" t="s">
        <v>1486</v>
      </c>
      <c r="E1175" s="17">
        <v>112</v>
      </c>
    </row>
    <row r="1176" spans="1:5" x14ac:dyDescent="0.15">
      <c r="A1176" s="94" t="str">
        <f t="shared" si="18"/>
        <v>Fielders ChoiceNG6793</v>
      </c>
      <c r="B1176" s="94" t="s">
        <v>787</v>
      </c>
      <c r="C1176" s="94" t="s">
        <v>805</v>
      </c>
      <c r="D1176" s="94" t="s">
        <v>1487</v>
      </c>
      <c r="E1176" s="17">
        <v>112</v>
      </c>
    </row>
    <row r="1177" spans="1:5" x14ac:dyDescent="0.15">
      <c r="A1177" s="94" t="str">
        <f t="shared" si="18"/>
        <v>Fielders ChoiceNG6820</v>
      </c>
      <c r="B1177" s="94" t="s">
        <v>787</v>
      </c>
      <c r="C1177" s="94" t="s">
        <v>806</v>
      </c>
      <c r="D1177" s="94" t="s">
        <v>1786</v>
      </c>
      <c r="E1177" s="17">
        <v>113</v>
      </c>
    </row>
    <row r="1178" spans="1:5" x14ac:dyDescent="0.15">
      <c r="A1178" s="94" t="str">
        <f t="shared" si="18"/>
        <v>Fontanelle5T128</v>
      </c>
      <c r="B1178" s="94" t="s">
        <v>1460</v>
      </c>
      <c r="C1178" s="94" t="s">
        <v>807</v>
      </c>
      <c r="D1178" s="94" t="s">
        <v>1487</v>
      </c>
      <c r="E1178" s="17">
        <v>101</v>
      </c>
    </row>
    <row r="1179" spans="1:5" x14ac:dyDescent="0.15">
      <c r="A1179" s="94" t="str">
        <f t="shared" si="18"/>
        <v>Fontanelle5T429</v>
      </c>
      <c r="B1179" s="94" t="s">
        <v>1460</v>
      </c>
      <c r="C1179" s="94" t="s">
        <v>808</v>
      </c>
      <c r="D1179" s="94" t="s">
        <v>1487</v>
      </c>
      <c r="E1179" s="17">
        <v>102</v>
      </c>
    </row>
    <row r="1180" spans="1:5" x14ac:dyDescent="0.15">
      <c r="A1180" s="94" t="str">
        <f t="shared" si="18"/>
        <v>Fontanelle7T231</v>
      </c>
      <c r="B1180" s="94" t="s">
        <v>1460</v>
      </c>
      <c r="C1180" s="94" t="s">
        <v>2289</v>
      </c>
      <c r="D1180" s="94" t="s">
        <v>1487</v>
      </c>
      <c r="E1180" s="17">
        <v>110</v>
      </c>
    </row>
    <row r="1181" spans="1:5" x14ac:dyDescent="0.15">
      <c r="A1181" s="94" t="str">
        <f t="shared" si="18"/>
        <v>Fontanelle8T266</v>
      </c>
      <c r="B1181" s="94" t="s">
        <v>1460</v>
      </c>
      <c r="C1181" s="94" t="s">
        <v>2291</v>
      </c>
      <c r="D1181" s="94" t="s">
        <v>1487</v>
      </c>
      <c r="E1181" s="17">
        <v>113</v>
      </c>
    </row>
    <row r="1182" spans="1:5" x14ac:dyDescent="0.15">
      <c r="A1182" s="94" t="str">
        <f t="shared" si="18"/>
        <v>Fontanelle8T416</v>
      </c>
      <c r="B1182" s="94" t="s">
        <v>1460</v>
      </c>
      <c r="C1182" s="94" t="s">
        <v>2200</v>
      </c>
      <c r="D1182" s="94" t="s">
        <v>1487</v>
      </c>
      <c r="E1182" s="17">
        <v>114</v>
      </c>
    </row>
    <row r="1183" spans="1:5" x14ac:dyDescent="0.15">
      <c r="A1183" s="94" t="str">
        <f t="shared" si="18"/>
        <v>Fontenelle6T266</v>
      </c>
      <c r="B1183" s="94" t="s">
        <v>809</v>
      </c>
      <c r="C1183" s="94" t="s">
        <v>810</v>
      </c>
      <c r="D1183" s="94" t="s">
        <v>1487</v>
      </c>
      <c r="E1183" s="17">
        <v>105</v>
      </c>
    </row>
    <row r="1184" spans="1:5" x14ac:dyDescent="0.15">
      <c r="A1184" s="94" t="str">
        <f t="shared" si="18"/>
        <v>Fontenelle8T266</v>
      </c>
      <c r="B1184" s="94" t="s">
        <v>809</v>
      </c>
      <c r="C1184" s="94" t="s">
        <v>2291</v>
      </c>
      <c r="D1184" s="94" t="s">
        <v>1487</v>
      </c>
      <c r="E1184" s="17">
        <v>111</v>
      </c>
    </row>
    <row r="1185" spans="1:5" x14ac:dyDescent="0.15">
      <c r="A1185" s="94" t="str">
        <f t="shared" si="18"/>
        <v>Fontenelle8T266</v>
      </c>
      <c r="B1185" s="94" t="s">
        <v>809</v>
      </c>
      <c r="C1185" s="94" t="s">
        <v>2291</v>
      </c>
      <c r="D1185" s="94" t="s">
        <v>1487</v>
      </c>
      <c r="E1185" s="17">
        <v>113</v>
      </c>
    </row>
    <row r="1186" spans="1:5" x14ac:dyDescent="0.15">
      <c r="A1186" s="94" t="str">
        <f t="shared" si="18"/>
        <v>FS3585RR</v>
      </c>
      <c r="B1186" s="94" t="s">
        <v>2874</v>
      </c>
      <c r="C1186" s="94" t="s">
        <v>2969</v>
      </c>
      <c r="D1186" s="94" t="s">
        <v>1786</v>
      </c>
      <c r="E1186" s="17">
        <v>97</v>
      </c>
    </row>
    <row r="1187" spans="1:5" x14ac:dyDescent="0.15">
      <c r="A1187" s="94" t="str">
        <f t="shared" si="18"/>
        <v>FS4128RR/YGCB</v>
      </c>
      <c r="B1187" s="94" t="s">
        <v>2874</v>
      </c>
      <c r="C1187" s="94" t="s">
        <v>2970</v>
      </c>
      <c r="D1187" s="94" t="s">
        <v>1488</v>
      </c>
      <c r="E1187" s="17">
        <v>102</v>
      </c>
    </row>
    <row r="1188" spans="1:5" x14ac:dyDescent="0.15">
      <c r="A1188" s="94" t="str">
        <f t="shared" si="18"/>
        <v>FS4148RR</v>
      </c>
      <c r="B1188" s="94" t="s">
        <v>2874</v>
      </c>
      <c r="C1188" s="94" t="s">
        <v>2971</v>
      </c>
      <c r="D1188" s="94" t="s">
        <v>1786</v>
      </c>
      <c r="E1188" s="17">
        <v>101</v>
      </c>
    </row>
    <row r="1189" spans="1:5" x14ac:dyDescent="0.15">
      <c r="A1189" s="94" t="str">
        <f t="shared" si="18"/>
        <v>FS4148RR/YGPL</v>
      </c>
      <c r="B1189" s="94" t="s">
        <v>2874</v>
      </c>
      <c r="C1189" s="94" t="s">
        <v>2972</v>
      </c>
      <c r="D1189" s="94" t="s">
        <v>1486</v>
      </c>
      <c r="E1189" s="17">
        <v>102</v>
      </c>
    </row>
    <row r="1190" spans="1:5" x14ac:dyDescent="0.15">
      <c r="A1190" s="94" t="str">
        <f t="shared" si="18"/>
        <v>FS4168RR/YGCB</v>
      </c>
      <c r="B1190" s="94" t="s">
        <v>2874</v>
      </c>
      <c r="C1190" s="94" t="s">
        <v>2973</v>
      </c>
      <c r="D1190" s="94" t="s">
        <v>1488</v>
      </c>
      <c r="E1190" s="17">
        <v>101</v>
      </c>
    </row>
    <row r="1191" spans="1:5" x14ac:dyDescent="0.15">
      <c r="A1191" s="94" t="str">
        <f t="shared" si="18"/>
        <v>FS4187RR/YGRW</v>
      </c>
      <c r="B1191" s="94" t="s">
        <v>2874</v>
      </c>
      <c r="C1191" s="94" t="s">
        <v>2974</v>
      </c>
      <c r="D1191" s="94" t="s">
        <v>1489</v>
      </c>
      <c r="E1191" s="17">
        <v>101</v>
      </c>
    </row>
    <row r="1192" spans="1:5" x14ac:dyDescent="0.15">
      <c r="A1192" s="94" t="str">
        <f t="shared" si="18"/>
        <v>FS4189VT3</v>
      </c>
      <c r="B1192" s="94" t="s">
        <v>2874</v>
      </c>
      <c r="C1192" s="94" t="s">
        <v>2975</v>
      </c>
      <c r="D1192" s="94" t="s">
        <v>1487</v>
      </c>
      <c r="E1192" s="17">
        <v>101</v>
      </c>
    </row>
    <row r="1193" spans="1:5" x14ac:dyDescent="0.15">
      <c r="A1193" s="94" t="str">
        <f t="shared" si="18"/>
        <v>FS4238RR/HX1/LL</v>
      </c>
      <c r="B1193" s="94" t="s">
        <v>2874</v>
      </c>
      <c r="C1193" s="94" t="s">
        <v>2976</v>
      </c>
      <c r="D1193" s="94" t="s">
        <v>1490</v>
      </c>
      <c r="E1193" s="17">
        <v>102</v>
      </c>
    </row>
    <row r="1194" spans="1:5" x14ac:dyDescent="0.15">
      <c r="A1194" s="94" t="str">
        <f t="shared" si="18"/>
        <v>FS4368RR/HX1/LL</v>
      </c>
      <c r="B1194" s="94" t="s">
        <v>2874</v>
      </c>
      <c r="C1194" s="94" t="s">
        <v>2977</v>
      </c>
      <c r="D1194" s="94" t="s">
        <v>1490</v>
      </c>
      <c r="E1194" s="17">
        <v>102</v>
      </c>
    </row>
    <row r="1195" spans="1:5" x14ac:dyDescent="0.15">
      <c r="A1195" s="94" t="str">
        <f t="shared" si="18"/>
        <v>FS4369HXT/LL</v>
      </c>
      <c r="B1195" s="94" t="s">
        <v>2874</v>
      </c>
      <c r="C1195" s="94" t="s">
        <v>2978</v>
      </c>
      <c r="D1195" s="94" t="s">
        <v>1788</v>
      </c>
      <c r="E1195" s="17">
        <v>102</v>
      </c>
    </row>
    <row r="1196" spans="1:5" x14ac:dyDescent="0.15">
      <c r="A1196" s="94" t="str">
        <f t="shared" si="18"/>
        <v>FS4458RR</v>
      </c>
      <c r="B1196" s="94" t="s">
        <v>2874</v>
      </c>
      <c r="C1196" s="94" t="s">
        <v>2979</v>
      </c>
      <c r="D1196" s="94" t="s">
        <v>1786</v>
      </c>
      <c r="E1196" s="17">
        <v>103</v>
      </c>
    </row>
    <row r="1197" spans="1:5" x14ac:dyDescent="0.15">
      <c r="A1197" s="94" t="str">
        <f t="shared" si="18"/>
        <v>FS4475YGCB</v>
      </c>
      <c r="B1197" s="94" t="s">
        <v>2874</v>
      </c>
      <c r="C1197" s="94" t="s">
        <v>2980</v>
      </c>
      <c r="D1197" s="94" t="s">
        <v>1492</v>
      </c>
      <c r="E1197" s="17">
        <v>104</v>
      </c>
    </row>
    <row r="1198" spans="1:5" x14ac:dyDescent="0.15">
      <c r="A1198" s="94" t="str">
        <f t="shared" si="18"/>
        <v>FS4478RR/YGCB</v>
      </c>
      <c r="B1198" s="94" t="s">
        <v>2874</v>
      </c>
      <c r="C1198" s="94" t="s">
        <v>2981</v>
      </c>
      <c r="D1198" s="94" t="s">
        <v>1488</v>
      </c>
      <c r="E1198" s="17">
        <v>104</v>
      </c>
    </row>
    <row r="1199" spans="1:5" x14ac:dyDescent="0.15">
      <c r="A1199" s="94" t="str">
        <f t="shared" si="18"/>
        <v>FS4488RR/YGPL</v>
      </c>
      <c r="B1199" s="94" t="s">
        <v>2874</v>
      </c>
      <c r="C1199" s="94" t="s">
        <v>2982</v>
      </c>
      <c r="D1199" s="94" t="s">
        <v>1486</v>
      </c>
      <c r="E1199" s="17">
        <v>104</v>
      </c>
    </row>
    <row r="1200" spans="1:5" x14ac:dyDescent="0.15">
      <c r="A1200" s="94" t="str">
        <f t="shared" si="18"/>
        <v>FS47S33</v>
      </c>
      <c r="B1200" s="94" t="s">
        <v>2874</v>
      </c>
      <c r="C1200" s="94" t="s">
        <v>2983</v>
      </c>
      <c r="D1200" s="94" t="s">
        <v>1486</v>
      </c>
      <c r="E1200" s="17">
        <v>97</v>
      </c>
    </row>
    <row r="1201" spans="1:5" x14ac:dyDescent="0.15">
      <c r="A1201" s="94" t="str">
        <f t="shared" si="18"/>
        <v>FS49SV3</v>
      </c>
      <c r="B1201" s="94" t="s">
        <v>2874</v>
      </c>
      <c r="C1201" s="94" t="s">
        <v>811</v>
      </c>
      <c r="D1201" s="94" t="s">
        <v>1487</v>
      </c>
      <c r="E1201" s="17">
        <v>99</v>
      </c>
    </row>
    <row r="1202" spans="1:5" x14ac:dyDescent="0.15">
      <c r="A1202" s="94" t="str">
        <f t="shared" si="18"/>
        <v>FS49SV3</v>
      </c>
      <c r="B1202" s="94" t="s">
        <v>2874</v>
      </c>
      <c r="C1202" s="94" t="s">
        <v>811</v>
      </c>
      <c r="D1202" s="94" t="s">
        <v>1487</v>
      </c>
      <c r="E1202" s="17">
        <v>99</v>
      </c>
    </row>
    <row r="1203" spans="1:5" x14ac:dyDescent="0.15">
      <c r="A1203" s="94" t="str">
        <f t="shared" si="18"/>
        <v>FS5087RR</v>
      </c>
      <c r="B1203" s="94" t="s">
        <v>2874</v>
      </c>
      <c r="C1203" s="94" t="s">
        <v>2984</v>
      </c>
      <c r="D1203" s="94" t="s">
        <v>1786</v>
      </c>
      <c r="E1203" s="17">
        <v>105</v>
      </c>
    </row>
    <row r="1204" spans="1:5" x14ac:dyDescent="0.15">
      <c r="A1204" s="94" t="str">
        <f t="shared" si="18"/>
        <v>FS5097RR/YGCB</v>
      </c>
      <c r="B1204" s="94" t="s">
        <v>2874</v>
      </c>
      <c r="C1204" s="94" t="s">
        <v>2985</v>
      </c>
      <c r="D1204" s="94" t="s">
        <v>1488</v>
      </c>
      <c r="E1204" s="17">
        <v>105</v>
      </c>
    </row>
    <row r="1205" spans="1:5" x14ac:dyDescent="0.15">
      <c r="A1205" s="94" t="str">
        <f t="shared" si="18"/>
        <v>FS5197RR/YGPL</v>
      </c>
      <c r="B1205" s="94" t="s">
        <v>2874</v>
      </c>
      <c r="C1205" s="94" t="s">
        <v>2986</v>
      </c>
      <c r="D1205" s="94" t="s">
        <v>1486</v>
      </c>
      <c r="E1205" s="17">
        <v>105</v>
      </c>
    </row>
    <row r="1206" spans="1:5" x14ac:dyDescent="0.15">
      <c r="A1206" s="94" t="str">
        <f t="shared" si="18"/>
        <v>FS51SV3</v>
      </c>
      <c r="B1206" s="94" t="s">
        <v>2874</v>
      </c>
      <c r="C1206" s="94" t="s">
        <v>559</v>
      </c>
      <c r="D1206" s="94" t="s">
        <v>1487</v>
      </c>
      <c r="E1206" s="17">
        <v>101</v>
      </c>
    </row>
    <row r="1207" spans="1:5" x14ac:dyDescent="0.15">
      <c r="A1207" s="94" t="str">
        <f t="shared" si="18"/>
        <v>FS53SV3</v>
      </c>
      <c r="B1207" s="94" t="s">
        <v>2874</v>
      </c>
      <c r="C1207" s="94" t="s">
        <v>812</v>
      </c>
      <c r="D1207" s="94" t="s">
        <v>1487</v>
      </c>
      <c r="E1207" s="17">
        <v>103</v>
      </c>
    </row>
    <row r="1208" spans="1:5" x14ac:dyDescent="0.15">
      <c r="A1208" s="94" t="str">
        <f t="shared" si="18"/>
        <v>FS54SV3</v>
      </c>
      <c r="B1208" s="94" t="s">
        <v>2874</v>
      </c>
      <c r="C1208" s="94" t="s">
        <v>560</v>
      </c>
      <c r="D1208" s="94" t="s">
        <v>1487</v>
      </c>
      <c r="E1208" s="17">
        <v>104</v>
      </c>
    </row>
    <row r="1209" spans="1:5" x14ac:dyDescent="0.15">
      <c r="A1209" s="94" t="str">
        <f t="shared" si="18"/>
        <v>FS54SV4</v>
      </c>
      <c r="B1209" s="94" t="s">
        <v>2874</v>
      </c>
      <c r="C1209" s="94" t="s">
        <v>561</v>
      </c>
      <c r="D1209" s="94" t="s">
        <v>490</v>
      </c>
      <c r="E1209" s="17">
        <v>104</v>
      </c>
    </row>
    <row r="1210" spans="1:5" x14ac:dyDescent="0.15">
      <c r="A1210" s="94" t="str">
        <f t="shared" si="18"/>
        <v>FS5518RR</v>
      </c>
      <c r="B1210" s="94" t="s">
        <v>2874</v>
      </c>
      <c r="C1210" s="94" t="s">
        <v>2987</v>
      </c>
      <c r="D1210" s="94" t="s">
        <v>1786</v>
      </c>
      <c r="E1210" s="17">
        <v>106</v>
      </c>
    </row>
    <row r="1211" spans="1:5" x14ac:dyDescent="0.15">
      <c r="A1211" s="94" t="str">
        <f t="shared" si="18"/>
        <v>FS5527RR/YGCB</v>
      </c>
      <c r="B1211" s="94" t="s">
        <v>2874</v>
      </c>
      <c r="C1211" s="94" t="s">
        <v>2988</v>
      </c>
      <c r="D1211" s="94" t="s">
        <v>1488</v>
      </c>
      <c r="E1211" s="17">
        <v>107</v>
      </c>
    </row>
    <row r="1212" spans="1:5" x14ac:dyDescent="0.15">
      <c r="A1212" s="94" t="str">
        <f t="shared" si="18"/>
        <v>FS5557YGPL</v>
      </c>
      <c r="B1212" s="94" t="s">
        <v>2874</v>
      </c>
      <c r="C1212" s="94" t="s">
        <v>2989</v>
      </c>
      <c r="D1212" s="94" t="s">
        <v>1484</v>
      </c>
      <c r="E1212" s="17">
        <v>107</v>
      </c>
    </row>
    <row r="1213" spans="1:5" x14ac:dyDescent="0.15">
      <c r="A1213" s="94" t="str">
        <f t="shared" si="18"/>
        <v>FS5558RR/YGPL</v>
      </c>
      <c r="B1213" s="94" t="s">
        <v>2874</v>
      </c>
      <c r="C1213" s="94" t="s">
        <v>2990</v>
      </c>
      <c r="D1213" s="94" t="s">
        <v>1486</v>
      </c>
      <c r="E1213" s="17">
        <v>107</v>
      </c>
    </row>
    <row r="1214" spans="1:5" x14ac:dyDescent="0.15">
      <c r="A1214" s="94" t="str">
        <f t="shared" si="18"/>
        <v>FS5559VT3</v>
      </c>
      <c r="B1214" s="94" t="s">
        <v>2874</v>
      </c>
      <c r="C1214" s="94" t="s">
        <v>2991</v>
      </c>
      <c r="D1214" s="94" t="s">
        <v>1487</v>
      </c>
      <c r="E1214" s="17">
        <v>107</v>
      </c>
    </row>
    <row r="1215" spans="1:5" x14ac:dyDescent="0.15">
      <c r="A1215" s="94" t="str">
        <f t="shared" si="18"/>
        <v>FS5559VT3</v>
      </c>
      <c r="B1215" s="94" t="s">
        <v>2874</v>
      </c>
      <c r="C1215" s="94" t="s">
        <v>2991</v>
      </c>
      <c r="D1215" s="94" t="s">
        <v>1487</v>
      </c>
      <c r="E1215" s="17">
        <v>107</v>
      </c>
    </row>
    <row r="1216" spans="1:5" x14ac:dyDescent="0.15">
      <c r="A1216" s="94" t="str">
        <f t="shared" si="18"/>
        <v>FS5586HX1/LL</v>
      </c>
      <c r="B1216" s="94" t="s">
        <v>2874</v>
      </c>
      <c r="C1216" s="94" t="s">
        <v>813</v>
      </c>
      <c r="D1216" s="94" t="s">
        <v>1485</v>
      </c>
      <c r="E1216" s="17">
        <v>107</v>
      </c>
    </row>
    <row r="1217" spans="1:5" x14ac:dyDescent="0.15">
      <c r="A1217" s="94" t="str">
        <f t="shared" si="18"/>
        <v>FS5589HXT/LL</v>
      </c>
      <c r="B1217" s="94" t="s">
        <v>2874</v>
      </c>
      <c r="C1217" s="94" t="s">
        <v>2992</v>
      </c>
      <c r="D1217" s="94" t="s">
        <v>1788</v>
      </c>
      <c r="E1217" s="17">
        <v>107</v>
      </c>
    </row>
    <row r="1218" spans="1:5" x14ac:dyDescent="0.15">
      <c r="A1218" s="94" t="str">
        <f t="shared" ref="A1218:A1281" si="19">B1218&amp;C1218</f>
        <v>FS5598RR/YGPL</v>
      </c>
      <c r="B1218" s="94" t="s">
        <v>2874</v>
      </c>
      <c r="C1218" s="94" t="s">
        <v>2993</v>
      </c>
      <c r="D1218" s="94" t="s">
        <v>1486</v>
      </c>
      <c r="E1218" s="17">
        <v>108</v>
      </c>
    </row>
    <row r="1219" spans="1:5" x14ac:dyDescent="0.15">
      <c r="A1219" s="94" t="str">
        <f t="shared" si="19"/>
        <v>FS5598YGPL</v>
      </c>
      <c r="B1219" s="94" t="s">
        <v>2874</v>
      </c>
      <c r="C1219" s="94" t="s">
        <v>2994</v>
      </c>
      <c r="D1219" s="94" t="s">
        <v>1484</v>
      </c>
      <c r="E1219" s="17">
        <v>108</v>
      </c>
    </row>
    <row r="1220" spans="1:5" x14ac:dyDescent="0.15">
      <c r="A1220" s="94" t="str">
        <f t="shared" si="19"/>
        <v>FS55SV3</v>
      </c>
      <c r="B1220" s="94" t="s">
        <v>2874</v>
      </c>
      <c r="C1220" s="94" t="s">
        <v>814</v>
      </c>
      <c r="D1220" s="94" t="s">
        <v>1487</v>
      </c>
      <c r="E1220" s="17">
        <v>105</v>
      </c>
    </row>
    <row r="1221" spans="1:5" x14ac:dyDescent="0.15">
      <c r="A1221" s="94" t="str">
        <f t="shared" si="19"/>
        <v>FS55SV3</v>
      </c>
      <c r="B1221" s="94" t="s">
        <v>2874</v>
      </c>
      <c r="C1221" s="94" t="s">
        <v>814</v>
      </c>
      <c r="D1221" s="94" t="s">
        <v>1487</v>
      </c>
      <c r="E1221" s="17">
        <v>105</v>
      </c>
    </row>
    <row r="1222" spans="1:5" x14ac:dyDescent="0.15">
      <c r="A1222" s="94" t="str">
        <f t="shared" si="19"/>
        <v>FS56SV3</v>
      </c>
      <c r="B1222" s="94" t="s">
        <v>2874</v>
      </c>
      <c r="C1222" s="94" t="s">
        <v>815</v>
      </c>
      <c r="D1222" s="94" t="s">
        <v>1487</v>
      </c>
      <c r="E1222" s="17">
        <v>106</v>
      </c>
    </row>
    <row r="1223" spans="1:5" x14ac:dyDescent="0.15">
      <c r="A1223" s="94" t="str">
        <f t="shared" si="19"/>
        <v>FS585V3</v>
      </c>
      <c r="B1223" s="94" t="s">
        <v>2874</v>
      </c>
      <c r="C1223" s="94" t="s">
        <v>816</v>
      </c>
      <c r="D1223" s="94" t="s">
        <v>1487</v>
      </c>
      <c r="E1223" s="17">
        <v>108</v>
      </c>
    </row>
    <row r="1224" spans="1:5" x14ac:dyDescent="0.15">
      <c r="A1224" s="94" t="str">
        <f t="shared" si="19"/>
        <v>FS58A00</v>
      </c>
      <c r="B1224" s="94" t="s">
        <v>2874</v>
      </c>
      <c r="C1224" s="94" t="s">
        <v>562</v>
      </c>
      <c r="D1224" s="94" t="s">
        <v>563</v>
      </c>
      <c r="E1224" s="17">
        <v>108</v>
      </c>
    </row>
    <row r="1225" spans="1:5" x14ac:dyDescent="0.15">
      <c r="A1225" s="94" t="str">
        <f t="shared" si="19"/>
        <v>FS58SV3</v>
      </c>
      <c r="B1225" s="94" t="s">
        <v>2874</v>
      </c>
      <c r="C1225" s="94" t="s">
        <v>2201</v>
      </c>
      <c r="D1225" s="94" t="s">
        <v>1487</v>
      </c>
      <c r="E1225" s="17">
        <v>108</v>
      </c>
    </row>
    <row r="1226" spans="1:5" x14ac:dyDescent="0.15">
      <c r="A1226" s="94" t="str">
        <f t="shared" si="19"/>
        <v>FS60AV3</v>
      </c>
      <c r="B1226" s="94" t="s">
        <v>2874</v>
      </c>
      <c r="C1226" s="94" t="s">
        <v>2202</v>
      </c>
      <c r="D1226" s="94" t="s">
        <v>1487</v>
      </c>
      <c r="E1226" s="17">
        <v>110</v>
      </c>
    </row>
    <row r="1227" spans="1:5" x14ac:dyDescent="0.15">
      <c r="A1227" s="94" t="str">
        <f t="shared" si="19"/>
        <v>FS60J30</v>
      </c>
      <c r="B1227" s="94" t="s">
        <v>2874</v>
      </c>
      <c r="C1227" s="94" t="s">
        <v>2995</v>
      </c>
      <c r="D1227" s="94" t="s">
        <v>1786</v>
      </c>
      <c r="E1227" s="17">
        <v>110</v>
      </c>
    </row>
    <row r="1228" spans="1:5" x14ac:dyDescent="0.15">
      <c r="A1228" s="94" t="str">
        <f t="shared" si="19"/>
        <v>FS60J32</v>
      </c>
      <c r="B1228" s="94" t="s">
        <v>2874</v>
      </c>
      <c r="C1228" s="94" t="s">
        <v>2997</v>
      </c>
      <c r="D1228" s="94" t="s">
        <v>1488</v>
      </c>
      <c r="E1228" s="17">
        <v>110</v>
      </c>
    </row>
    <row r="1229" spans="1:5" x14ac:dyDescent="0.15">
      <c r="A1229" s="94" t="str">
        <f t="shared" si="19"/>
        <v>FS60JV3</v>
      </c>
      <c r="B1229" s="94" t="s">
        <v>2874</v>
      </c>
      <c r="C1229" s="94" t="s">
        <v>2996</v>
      </c>
      <c r="D1229" s="94" t="s">
        <v>1487</v>
      </c>
      <c r="E1229" s="17">
        <v>110</v>
      </c>
    </row>
    <row r="1230" spans="1:5" x14ac:dyDescent="0.15">
      <c r="A1230" s="94" t="str">
        <f t="shared" si="19"/>
        <v>FS60S20</v>
      </c>
      <c r="B1230" s="94" t="s">
        <v>2874</v>
      </c>
      <c r="C1230" s="94" t="s">
        <v>2876</v>
      </c>
      <c r="D1230" s="94" t="s">
        <v>1787</v>
      </c>
      <c r="E1230" s="17">
        <v>110</v>
      </c>
    </row>
    <row r="1231" spans="1:5" x14ac:dyDescent="0.15">
      <c r="A1231" s="94" t="str">
        <f t="shared" si="19"/>
        <v>FS60S44</v>
      </c>
      <c r="B1231" s="94" t="s">
        <v>2874</v>
      </c>
      <c r="C1231" s="94" t="s">
        <v>399</v>
      </c>
      <c r="D1231" s="94" t="s">
        <v>1796</v>
      </c>
      <c r="E1231" s="17">
        <v>110</v>
      </c>
    </row>
    <row r="1232" spans="1:5" x14ac:dyDescent="0.15">
      <c r="A1232" s="94" t="str">
        <f t="shared" si="19"/>
        <v>FS6196</v>
      </c>
      <c r="B1232" s="94" t="s">
        <v>2874</v>
      </c>
      <c r="C1232" s="94" t="s">
        <v>2875</v>
      </c>
      <c r="D1232" s="94" t="s">
        <v>2641</v>
      </c>
      <c r="E1232" s="17">
        <v>110</v>
      </c>
    </row>
    <row r="1233" spans="1:5" x14ac:dyDescent="0.15">
      <c r="A1233" s="94" t="str">
        <f t="shared" si="19"/>
        <v>FS61A30</v>
      </c>
      <c r="B1233" s="94" t="s">
        <v>2874</v>
      </c>
      <c r="C1233" s="94" t="s">
        <v>2998</v>
      </c>
      <c r="D1233" s="94" t="s">
        <v>1786</v>
      </c>
      <c r="E1233" s="17">
        <v>111</v>
      </c>
    </row>
    <row r="1234" spans="1:5" x14ac:dyDescent="0.15">
      <c r="A1234" s="94" t="str">
        <f t="shared" si="19"/>
        <v>FS61A30 CK</v>
      </c>
      <c r="B1234" s="94" t="s">
        <v>2874</v>
      </c>
      <c r="C1234" s="94" t="s">
        <v>817</v>
      </c>
      <c r="D1234" s="94" t="s">
        <v>1786</v>
      </c>
      <c r="E1234" s="17">
        <v>111</v>
      </c>
    </row>
    <row r="1235" spans="1:5" x14ac:dyDescent="0.15">
      <c r="A1235" s="94" t="str">
        <f t="shared" si="19"/>
        <v>FS61A31</v>
      </c>
      <c r="B1235" s="94" t="s">
        <v>2874</v>
      </c>
      <c r="C1235" s="94" t="s">
        <v>2999</v>
      </c>
      <c r="D1235" s="94" t="s">
        <v>1488</v>
      </c>
      <c r="E1235" s="17">
        <v>111</v>
      </c>
    </row>
    <row r="1236" spans="1:5" x14ac:dyDescent="0.15">
      <c r="A1236" s="94" t="str">
        <f t="shared" si="19"/>
        <v>FS61AV3</v>
      </c>
      <c r="B1236" s="94" t="s">
        <v>2874</v>
      </c>
      <c r="C1236" s="94" t="s">
        <v>2203</v>
      </c>
      <c r="D1236" s="94" t="s">
        <v>1487</v>
      </c>
      <c r="E1236" s="17">
        <v>111</v>
      </c>
    </row>
    <row r="1237" spans="1:5" x14ac:dyDescent="0.15">
      <c r="A1237" s="94" t="str">
        <f t="shared" si="19"/>
        <v>FS61AV3 CK</v>
      </c>
      <c r="B1237" s="94" t="s">
        <v>2874</v>
      </c>
      <c r="C1237" s="94" t="s">
        <v>818</v>
      </c>
      <c r="D1237" s="94" t="s">
        <v>1487</v>
      </c>
      <c r="E1237" s="17">
        <v>111</v>
      </c>
    </row>
    <row r="1238" spans="1:5" x14ac:dyDescent="0.15">
      <c r="A1238" s="94" t="str">
        <f t="shared" si="19"/>
        <v>FS61B30</v>
      </c>
      <c r="B1238" s="94" t="s">
        <v>2874</v>
      </c>
      <c r="C1238" s="94" t="s">
        <v>564</v>
      </c>
      <c r="D1238" s="94" t="s">
        <v>1786</v>
      </c>
      <c r="E1238" s="17">
        <v>111</v>
      </c>
    </row>
    <row r="1239" spans="1:5" x14ac:dyDescent="0.15">
      <c r="A1239" s="94" t="str">
        <f t="shared" si="19"/>
        <v>FS61BV3</v>
      </c>
      <c r="B1239" s="94" t="s">
        <v>2874</v>
      </c>
      <c r="C1239" s="94" t="s">
        <v>565</v>
      </c>
      <c r="D1239" s="94" t="s">
        <v>1487</v>
      </c>
      <c r="E1239" s="17">
        <v>11</v>
      </c>
    </row>
    <row r="1240" spans="1:5" x14ac:dyDescent="0.15">
      <c r="A1240" s="94" t="str">
        <f t="shared" si="19"/>
        <v>FS61BV3</v>
      </c>
      <c r="B1240" s="94" t="s">
        <v>2874</v>
      </c>
      <c r="C1240" s="94" t="s">
        <v>565</v>
      </c>
      <c r="D1240" s="94" t="s">
        <v>1487</v>
      </c>
      <c r="E1240" s="17">
        <v>111</v>
      </c>
    </row>
    <row r="1241" spans="1:5" x14ac:dyDescent="0.15">
      <c r="A1241" s="94" t="str">
        <f t="shared" si="19"/>
        <v>FS61BV4</v>
      </c>
      <c r="B1241" s="94" t="s">
        <v>2874</v>
      </c>
      <c r="C1241" s="94" t="s">
        <v>566</v>
      </c>
      <c r="D1241" s="94" t="s">
        <v>490</v>
      </c>
      <c r="E1241" s="17">
        <v>111</v>
      </c>
    </row>
    <row r="1242" spans="1:5" x14ac:dyDescent="0.15">
      <c r="A1242" s="94" t="str">
        <f t="shared" si="19"/>
        <v>FS61C00</v>
      </c>
      <c r="B1242" s="94" t="s">
        <v>2874</v>
      </c>
      <c r="C1242" s="94" t="s">
        <v>567</v>
      </c>
      <c r="D1242" s="94" t="s">
        <v>563</v>
      </c>
      <c r="E1242" s="17">
        <v>111</v>
      </c>
    </row>
    <row r="1243" spans="1:5" x14ac:dyDescent="0.15">
      <c r="A1243" s="94" t="str">
        <f t="shared" si="19"/>
        <v>FS61VA3</v>
      </c>
      <c r="B1243" s="94" t="s">
        <v>2874</v>
      </c>
      <c r="C1243" s="94" t="s">
        <v>3000</v>
      </c>
      <c r="D1243" s="94" t="s">
        <v>1487</v>
      </c>
      <c r="E1243" s="17">
        <v>111</v>
      </c>
    </row>
    <row r="1244" spans="1:5" x14ac:dyDescent="0.15">
      <c r="A1244" s="94" t="str">
        <f t="shared" si="19"/>
        <v>FS6217RR</v>
      </c>
      <c r="B1244" s="94" t="s">
        <v>2874</v>
      </c>
      <c r="C1244" s="94" t="s">
        <v>3001</v>
      </c>
      <c r="D1244" s="94" t="s">
        <v>1786</v>
      </c>
      <c r="E1244" s="17">
        <v>110</v>
      </c>
    </row>
    <row r="1245" spans="1:5" x14ac:dyDescent="0.15">
      <c r="A1245" s="94" t="str">
        <f t="shared" si="19"/>
        <v>FS6228YGCB</v>
      </c>
      <c r="B1245" s="94" t="s">
        <v>2874</v>
      </c>
      <c r="C1245" s="94" t="s">
        <v>3002</v>
      </c>
      <c r="D1245" s="94" t="s">
        <v>1492</v>
      </c>
      <c r="E1245" s="17">
        <v>116</v>
      </c>
    </row>
    <row r="1246" spans="1:5" x14ac:dyDescent="0.15">
      <c r="A1246" s="94" t="str">
        <f t="shared" si="19"/>
        <v>FS6287YGPL</v>
      </c>
      <c r="B1246" s="94" t="s">
        <v>2874</v>
      </c>
      <c r="C1246" s="94" t="s">
        <v>3003</v>
      </c>
      <c r="D1246" s="94" t="s">
        <v>1484</v>
      </c>
      <c r="E1246" s="17">
        <v>110</v>
      </c>
    </row>
    <row r="1247" spans="1:5" x14ac:dyDescent="0.15">
      <c r="A1247" s="94" t="str">
        <f t="shared" si="19"/>
        <v>FS6297RR2/YGCB</v>
      </c>
      <c r="B1247" s="94" t="s">
        <v>2874</v>
      </c>
      <c r="C1247" s="94" t="s">
        <v>3004</v>
      </c>
      <c r="D1247" s="94" t="s">
        <v>1488</v>
      </c>
      <c r="E1247" s="17">
        <v>110</v>
      </c>
    </row>
    <row r="1248" spans="1:5" x14ac:dyDescent="0.15">
      <c r="A1248" s="94" t="str">
        <f t="shared" si="19"/>
        <v>FS6297RR2/YGCB</v>
      </c>
      <c r="B1248" s="94" t="s">
        <v>2874</v>
      </c>
      <c r="C1248" s="94" t="s">
        <v>3004</v>
      </c>
      <c r="D1248" s="94" t="s">
        <v>1488</v>
      </c>
      <c r="E1248" s="17">
        <v>110</v>
      </c>
    </row>
    <row r="1249" spans="1:5" x14ac:dyDescent="0.15">
      <c r="A1249" s="94" t="str">
        <f t="shared" si="19"/>
        <v>FS6298RR/YGPL</v>
      </c>
      <c r="B1249" s="94" t="s">
        <v>2874</v>
      </c>
      <c r="C1249" s="94" t="s">
        <v>3005</v>
      </c>
      <c r="D1249" s="94" t="s">
        <v>1486</v>
      </c>
      <c r="E1249" s="17">
        <v>110</v>
      </c>
    </row>
    <row r="1250" spans="1:5" x14ac:dyDescent="0.15">
      <c r="A1250" s="94" t="str">
        <f t="shared" si="19"/>
        <v>FS6299VT3</v>
      </c>
      <c r="B1250" s="94" t="s">
        <v>2874</v>
      </c>
      <c r="C1250" s="94" t="s">
        <v>3006</v>
      </c>
      <c r="D1250" s="94" t="s">
        <v>1487</v>
      </c>
      <c r="E1250" s="17">
        <v>110</v>
      </c>
    </row>
    <row r="1251" spans="1:5" x14ac:dyDescent="0.15">
      <c r="A1251" s="94" t="str">
        <f t="shared" si="19"/>
        <v>FS62JV3</v>
      </c>
      <c r="B1251" s="94" t="s">
        <v>2874</v>
      </c>
      <c r="C1251" s="94" t="s">
        <v>2204</v>
      </c>
      <c r="D1251" s="94" t="s">
        <v>1487</v>
      </c>
      <c r="E1251" s="17">
        <v>112</v>
      </c>
    </row>
    <row r="1252" spans="1:5" x14ac:dyDescent="0.15">
      <c r="A1252" s="94" t="str">
        <f t="shared" si="19"/>
        <v>FS62L30</v>
      </c>
      <c r="B1252" s="94" t="s">
        <v>2874</v>
      </c>
      <c r="C1252" s="94" t="s">
        <v>568</v>
      </c>
      <c r="D1252" s="94" t="s">
        <v>1786</v>
      </c>
      <c r="E1252" s="17">
        <v>112</v>
      </c>
    </row>
    <row r="1253" spans="1:5" x14ac:dyDescent="0.15">
      <c r="A1253" s="94" t="str">
        <f t="shared" si="19"/>
        <v>FS63A30</v>
      </c>
      <c r="B1253" s="94" t="s">
        <v>2874</v>
      </c>
      <c r="C1253" s="94" t="s">
        <v>3007</v>
      </c>
      <c r="D1253" s="94" t="s">
        <v>1786</v>
      </c>
      <c r="E1253" s="17">
        <v>113</v>
      </c>
    </row>
    <row r="1254" spans="1:5" x14ac:dyDescent="0.15">
      <c r="A1254" s="94" t="str">
        <f t="shared" si="19"/>
        <v>FS63A31</v>
      </c>
      <c r="B1254" s="94" t="s">
        <v>2874</v>
      </c>
      <c r="C1254" s="94" t="s">
        <v>3009</v>
      </c>
      <c r="D1254" s="94" t="s">
        <v>1488</v>
      </c>
      <c r="E1254" s="17">
        <v>113</v>
      </c>
    </row>
    <row r="1255" spans="1:5" x14ac:dyDescent="0.15">
      <c r="A1255" s="94" t="str">
        <f t="shared" si="19"/>
        <v>FS63A33</v>
      </c>
      <c r="B1255" s="94" t="s">
        <v>2874</v>
      </c>
      <c r="C1255" s="94" t="s">
        <v>3010</v>
      </c>
      <c r="D1255" s="94" t="s">
        <v>1486</v>
      </c>
      <c r="E1255" s="17">
        <v>113</v>
      </c>
    </row>
    <row r="1256" spans="1:5" x14ac:dyDescent="0.15">
      <c r="A1256" s="94" t="str">
        <f t="shared" si="19"/>
        <v>FS63A45</v>
      </c>
      <c r="B1256" s="94" t="s">
        <v>2874</v>
      </c>
      <c r="C1256" s="94" t="s">
        <v>3011</v>
      </c>
      <c r="D1256" s="94" t="s">
        <v>1490</v>
      </c>
      <c r="E1256" s="17">
        <v>113</v>
      </c>
    </row>
    <row r="1257" spans="1:5" x14ac:dyDescent="0.15">
      <c r="A1257" s="94" t="str">
        <f t="shared" si="19"/>
        <v>FS63A47</v>
      </c>
      <c r="B1257" s="94" t="s">
        <v>2874</v>
      </c>
      <c r="C1257" s="94" t="s">
        <v>3012</v>
      </c>
      <c r="D1257" s="94" t="s">
        <v>1789</v>
      </c>
      <c r="E1257" s="17">
        <v>113</v>
      </c>
    </row>
    <row r="1258" spans="1:5" x14ac:dyDescent="0.15">
      <c r="A1258" s="94" t="str">
        <f t="shared" si="19"/>
        <v>FS63AV3</v>
      </c>
      <c r="B1258" s="94" t="s">
        <v>2874</v>
      </c>
      <c r="C1258" s="94" t="s">
        <v>3008</v>
      </c>
      <c r="D1258" s="94" t="s">
        <v>1487</v>
      </c>
      <c r="E1258" s="17">
        <v>113</v>
      </c>
    </row>
    <row r="1259" spans="1:5" x14ac:dyDescent="0.15">
      <c r="A1259" s="94" t="str">
        <f t="shared" si="19"/>
        <v>FS63AV3 CK</v>
      </c>
      <c r="B1259" s="94" t="s">
        <v>2874</v>
      </c>
      <c r="C1259" s="94" t="s">
        <v>819</v>
      </c>
      <c r="D1259" s="94" t="s">
        <v>1487</v>
      </c>
      <c r="E1259" s="17">
        <v>113</v>
      </c>
    </row>
    <row r="1260" spans="1:5" x14ac:dyDescent="0.15">
      <c r="A1260" s="94" t="str">
        <f t="shared" si="19"/>
        <v>FS63J30</v>
      </c>
      <c r="B1260" s="94" t="s">
        <v>2874</v>
      </c>
      <c r="C1260" s="94" t="s">
        <v>3013</v>
      </c>
      <c r="D1260" s="94" t="s">
        <v>1786</v>
      </c>
      <c r="E1260" s="17">
        <v>113</v>
      </c>
    </row>
    <row r="1261" spans="1:5" x14ac:dyDescent="0.15">
      <c r="A1261" s="94" t="str">
        <f t="shared" si="19"/>
        <v>FS63J33</v>
      </c>
      <c r="B1261" s="94" t="s">
        <v>2874</v>
      </c>
      <c r="C1261" s="94" t="s">
        <v>3015</v>
      </c>
      <c r="D1261" s="94" t="s">
        <v>1486</v>
      </c>
      <c r="E1261" s="17">
        <v>113</v>
      </c>
    </row>
    <row r="1262" spans="1:5" x14ac:dyDescent="0.15">
      <c r="A1262" s="94" t="str">
        <f t="shared" si="19"/>
        <v>FS63JV3</v>
      </c>
      <c r="B1262" s="94" t="s">
        <v>2874</v>
      </c>
      <c r="C1262" s="94" t="s">
        <v>3014</v>
      </c>
      <c r="D1262" s="94" t="s">
        <v>1487</v>
      </c>
      <c r="E1262" s="17">
        <v>113</v>
      </c>
    </row>
    <row r="1263" spans="1:5" x14ac:dyDescent="0.15">
      <c r="A1263" s="94" t="str">
        <f t="shared" si="19"/>
        <v>FS6427RR/YGCB</v>
      </c>
      <c r="B1263" s="94" t="s">
        <v>2874</v>
      </c>
      <c r="C1263" s="94" t="s">
        <v>3016</v>
      </c>
      <c r="D1263" s="94" t="s">
        <v>1488</v>
      </c>
      <c r="E1263" s="17">
        <v>110</v>
      </c>
    </row>
    <row r="1264" spans="1:5" x14ac:dyDescent="0.15">
      <c r="A1264" s="94" t="str">
        <f t="shared" si="19"/>
        <v>FS6428YGPL</v>
      </c>
      <c r="B1264" s="94" t="s">
        <v>2874</v>
      </c>
      <c r="C1264" s="94" t="s">
        <v>3017</v>
      </c>
      <c r="D1264" s="94" t="s">
        <v>1484</v>
      </c>
      <c r="E1264" s="17">
        <v>111</v>
      </c>
    </row>
    <row r="1265" spans="1:5" x14ac:dyDescent="0.15">
      <c r="A1265" s="94" t="str">
        <f t="shared" si="19"/>
        <v>FS6429VT3</v>
      </c>
      <c r="B1265" s="94" t="s">
        <v>2874</v>
      </c>
      <c r="C1265" s="94" t="s">
        <v>3018</v>
      </c>
      <c r="D1265" s="94" t="s">
        <v>1487</v>
      </c>
      <c r="E1265" s="17">
        <v>110</v>
      </c>
    </row>
    <row r="1266" spans="1:5" x14ac:dyDescent="0.15">
      <c r="A1266" s="94" t="str">
        <f t="shared" si="19"/>
        <v>FS6438RR/HX1/LL</v>
      </c>
      <c r="B1266" s="94" t="s">
        <v>2874</v>
      </c>
      <c r="C1266" s="94" t="s">
        <v>3019</v>
      </c>
      <c r="D1266" s="94" t="s">
        <v>1490</v>
      </c>
      <c r="E1266" s="17">
        <v>110</v>
      </c>
    </row>
    <row r="1267" spans="1:5" x14ac:dyDescent="0.15">
      <c r="A1267" s="94" t="str">
        <f t="shared" si="19"/>
        <v>FS6485YGCB</v>
      </c>
      <c r="B1267" s="94" t="s">
        <v>2874</v>
      </c>
      <c r="C1267" s="94" t="s">
        <v>3020</v>
      </c>
      <c r="D1267" s="94" t="s">
        <v>1492</v>
      </c>
      <c r="E1267" s="17">
        <v>112</v>
      </c>
    </row>
    <row r="1268" spans="1:5" x14ac:dyDescent="0.15">
      <c r="A1268" s="94" t="str">
        <f t="shared" si="19"/>
        <v>FS6486HX1/LL</v>
      </c>
      <c r="B1268" s="94" t="s">
        <v>2874</v>
      </c>
      <c r="C1268" s="94" t="s">
        <v>3021</v>
      </c>
      <c r="D1268" s="94" t="s">
        <v>1485</v>
      </c>
      <c r="E1268" s="17">
        <v>112</v>
      </c>
    </row>
    <row r="1269" spans="1:5" x14ac:dyDescent="0.15">
      <c r="A1269" s="94" t="str">
        <f t="shared" si="19"/>
        <v>FS6486HX1/LL</v>
      </c>
      <c r="B1269" s="94" t="s">
        <v>2874</v>
      </c>
      <c r="C1269" s="94" t="s">
        <v>3021</v>
      </c>
      <c r="D1269" s="94" t="s">
        <v>1485</v>
      </c>
      <c r="E1269" s="17">
        <v>112</v>
      </c>
    </row>
    <row r="1270" spans="1:5" x14ac:dyDescent="0.15">
      <c r="A1270" s="94" t="str">
        <f t="shared" si="19"/>
        <v>FS6488RR/YGCB</v>
      </c>
      <c r="B1270" s="94" t="s">
        <v>2874</v>
      </c>
      <c r="C1270" s="94" t="s">
        <v>3022</v>
      </c>
      <c r="D1270" s="94" t="s">
        <v>1488</v>
      </c>
      <c r="E1270" s="17">
        <v>112</v>
      </c>
    </row>
    <row r="1271" spans="1:5" x14ac:dyDescent="0.15">
      <c r="A1271" s="94" t="str">
        <f t="shared" si="19"/>
        <v>FS6498RR/HX1/LL</v>
      </c>
      <c r="B1271" s="94" t="s">
        <v>2874</v>
      </c>
      <c r="C1271" s="94" t="s">
        <v>3023</v>
      </c>
      <c r="D1271" s="94" t="s">
        <v>1490</v>
      </c>
      <c r="E1271" s="17">
        <v>112</v>
      </c>
    </row>
    <row r="1272" spans="1:5" x14ac:dyDescent="0.15">
      <c r="A1272" s="94" t="str">
        <f t="shared" si="19"/>
        <v>FS6499HXT/LL</v>
      </c>
      <c r="B1272" s="94" t="s">
        <v>2874</v>
      </c>
      <c r="C1272" s="94" t="s">
        <v>3024</v>
      </c>
      <c r="D1272" s="94" t="s">
        <v>1788</v>
      </c>
      <c r="E1272" s="17">
        <v>112</v>
      </c>
    </row>
    <row r="1273" spans="1:5" x14ac:dyDescent="0.15">
      <c r="A1273" s="94" t="str">
        <f t="shared" si="19"/>
        <v>FS6556</v>
      </c>
      <c r="B1273" s="94" t="s">
        <v>2874</v>
      </c>
      <c r="C1273" s="94" t="s">
        <v>2967</v>
      </c>
      <c r="D1273" s="94" t="s">
        <v>2641</v>
      </c>
      <c r="E1273" s="17">
        <v>112</v>
      </c>
    </row>
    <row r="1274" spans="1:5" x14ac:dyDescent="0.15">
      <c r="A1274" s="94" t="str">
        <f t="shared" si="19"/>
        <v>FS6558RR</v>
      </c>
      <c r="B1274" s="94" t="s">
        <v>2874</v>
      </c>
      <c r="C1274" s="94" t="s">
        <v>820</v>
      </c>
      <c r="D1274" s="94" t="s">
        <v>1786</v>
      </c>
      <c r="E1274" s="17">
        <v>112</v>
      </c>
    </row>
    <row r="1275" spans="1:5" x14ac:dyDescent="0.15">
      <c r="A1275" s="94" t="str">
        <f t="shared" si="19"/>
        <v>FS65A00</v>
      </c>
      <c r="B1275" s="94" t="s">
        <v>2874</v>
      </c>
      <c r="C1275" s="94" t="s">
        <v>2205</v>
      </c>
      <c r="D1275" s="94" t="s">
        <v>2641</v>
      </c>
      <c r="E1275" s="17">
        <v>115</v>
      </c>
    </row>
    <row r="1276" spans="1:5" x14ac:dyDescent="0.15">
      <c r="A1276" s="94" t="str">
        <f t="shared" si="19"/>
        <v>FS65B30</v>
      </c>
      <c r="B1276" s="94" t="s">
        <v>2874</v>
      </c>
      <c r="C1276" s="94" t="s">
        <v>569</v>
      </c>
      <c r="D1276" s="94" t="s">
        <v>1786</v>
      </c>
      <c r="E1276" s="17">
        <v>115</v>
      </c>
    </row>
    <row r="1277" spans="1:5" x14ac:dyDescent="0.15">
      <c r="A1277" s="94" t="str">
        <f t="shared" si="19"/>
        <v>FS65BV3</v>
      </c>
      <c r="B1277" s="94" t="s">
        <v>2874</v>
      </c>
      <c r="C1277" s="94" t="s">
        <v>570</v>
      </c>
      <c r="D1277" s="94" t="s">
        <v>1487</v>
      </c>
      <c r="E1277" s="17">
        <v>115</v>
      </c>
    </row>
    <row r="1278" spans="1:5" x14ac:dyDescent="0.15">
      <c r="A1278" s="94" t="str">
        <f t="shared" si="19"/>
        <v>FS65BV3</v>
      </c>
      <c r="B1278" s="94" t="s">
        <v>2874</v>
      </c>
      <c r="C1278" s="94" t="s">
        <v>570</v>
      </c>
      <c r="D1278" s="94" t="s">
        <v>1487</v>
      </c>
      <c r="E1278" s="17">
        <v>115</v>
      </c>
    </row>
    <row r="1279" spans="1:5" x14ac:dyDescent="0.15">
      <c r="A1279" s="94" t="str">
        <f t="shared" si="19"/>
        <v>FS65S10</v>
      </c>
      <c r="B1279" s="94" t="s">
        <v>2874</v>
      </c>
      <c r="C1279" s="94" t="s">
        <v>3025</v>
      </c>
      <c r="D1279" s="94" t="s">
        <v>1383</v>
      </c>
      <c r="E1279" s="17">
        <v>115</v>
      </c>
    </row>
    <row r="1280" spans="1:5" x14ac:dyDescent="0.15">
      <c r="A1280" s="94" t="str">
        <f t="shared" si="19"/>
        <v>FS65S21</v>
      </c>
      <c r="B1280" s="94" t="s">
        <v>2874</v>
      </c>
      <c r="C1280" s="94" t="s">
        <v>3026</v>
      </c>
      <c r="D1280" s="94" t="s">
        <v>1491</v>
      </c>
      <c r="E1280" s="17">
        <v>115</v>
      </c>
    </row>
    <row r="1281" spans="1:5" x14ac:dyDescent="0.15">
      <c r="A1281" s="94" t="str">
        <f t="shared" si="19"/>
        <v>FS65T25</v>
      </c>
      <c r="B1281" s="94" t="s">
        <v>2874</v>
      </c>
      <c r="C1281" s="94" t="s">
        <v>3027</v>
      </c>
      <c r="D1281" s="94" t="s">
        <v>1485</v>
      </c>
      <c r="E1281" s="17">
        <v>115</v>
      </c>
    </row>
    <row r="1282" spans="1:5" x14ac:dyDescent="0.15">
      <c r="A1282" s="94" t="str">
        <f t="shared" ref="A1282:A1345" si="20">B1282&amp;C1282</f>
        <v>FS65T47</v>
      </c>
      <c r="B1282" s="94" t="s">
        <v>2874</v>
      </c>
      <c r="C1282" s="94" t="s">
        <v>3028</v>
      </c>
      <c r="D1282" s="94" t="s">
        <v>1789</v>
      </c>
      <c r="E1282" s="17">
        <v>115</v>
      </c>
    </row>
    <row r="1283" spans="1:5" x14ac:dyDescent="0.15">
      <c r="A1283" s="94" t="str">
        <f t="shared" si="20"/>
        <v>FS65U21</v>
      </c>
      <c r="B1283" s="94" t="s">
        <v>2874</v>
      </c>
      <c r="C1283" s="94" t="s">
        <v>571</v>
      </c>
      <c r="D1283" s="94" t="s">
        <v>1491</v>
      </c>
      <c r="E1283" s="17">
        <v>115</v>
      </c>
    </row>
    <row r="1284" spans="1:5" x14ac:dyDescent="0.15">
      <c r="A1284" s="94" t="str">
        <f t="shared" si="20"/>
        <v>FS65U30</v>
      </c>
      <c r="B1284" s="94" t="s">
        <v>2874</v>
      </c>
      <c r="C1284" s="94" t="s">
        <v>572</v>
      </c>
      <c r="D1284" s="94" t="s">
        <v>7</v>
      </c>
      <c r="E1284" s="17">
        <v>115</v>
      </c>
    </row>
    <row r="1285" spans="1:5" x14ac:dyDescent="0.15">
      <c r="A1285" s="94" t="str">
        <f t="shared" si="20"/>
        <v>FS65U41</v>
      </c>
      <c r="B1285" s="94" t="s">
        <v>2874</v>
      </c>
      <c r="C1285" s="94" t="s">
        <v>573</v>
      </c>
      <c r="D1285" s="94" t="s">
        <v>1791</v>
      </c>
      <c r="E1285" s="17">
        <v>115</v>
      </c>
    </row>
    <row r="1286" spans="1:5" x14ac:dyDescent="0.15">
      <c r="A1286" s="94" t="str">
        <f t="shared" si="20"/>
        <v>FS6738HX1/LL</v>
      </c>
      <c r="B1286" s="94" t="s">
        <v>2874</v>
      </c>
      <c r="C1286" s="94" t="s">
        <v>3029</v>
      </c>
      <c r="D1286" s="94" t="s">
        <v>1485</v>
      </c>
      <c r="E1286" s="17">
        <v>113</v>
      </c>
    </row>
    <row r="1287" spans="1:5" x14ac:dyDescent="0.15">
      <c r="A1287" s="94" t="str">
        <f t="shared" si="20"/>
        <v>FS6756RR/YGCB</v>
      </c>
      <c r="B1287" s="94" t="s">
        <v>2874</v>
      </c>
      <c r="C1287" s="94" t="s">
        <v>3030</v>
      </c>
      <c r="D1287" s="94" t="s">
        <v>1488</v>
      </c>
      <c r="E1287" s="17">
        <v>112</v>
      </c>
    </row>
    <row r="1288" spans="1:5" x14ac:dyDescent="0.15">
      <c r="A1288" s="94" t="str">
        <f t="shared" si="20"/>
        <v>FS6778RR/YGPL</v>
      </c>
      <c r="B1288" s="94" t="s">
        <v>2874</v>
      </c>
      <c r="C1288" s="94" t="s">
        <v>3031</v>
      </c>
      <c r="D1288" s="94" t="s">
        <v>1486</v>
      </c>
      <c r="E1288" s="17">
        <v>112</v>
      </c>
    </row>
    <row r="1289" spans="1:5" x14ac:dyDescent="0.15">
      <c r="A1289" s="94" t="str">
        <f t="shared" si="20"/>
        <v>FS6779VT3</v>
      </c>
      <c r="B1289" s="94" t="s">
        <v>2874</v>
      </c>
      <c r="C1289" s="94" t="s">
        <v>3032</v>
      </c>
      <c r="D1289" s="94" t="s">
        <v>1487</v>
      </c>
      <c r="E1289" s="17">
        <v>112</v>
      </c>
    </row>
    <row r="1290" spans="1:5" x14ac:dyDescent="0.15">
      <c r="A1290" s="94" t="str">
        <f t="shared" si="20"/>
        <v>FS6918RR</v>
      </c>
      <c r="B1290" s="94" t="s">
        <v>2874</v>
      </c>
      <c r="C1290" s="94" t="s">
        <v>3033</v>
      </c>
      <c r="D1290" s="94" t="s">
        <v>1786</v>
      </c>
      <c r="E1290" s="17">
        <v>113</v>
      </c>
    </row>
    <row r="1291" spans="1:5" x14ac:dyDescent="0.15">
      <c r="A1291" s="94" t="str">
        <f t="shared" si="20"/>
        <v>FS6928RR/YGCB</v>
      </c>
      <c r="B1291" s="94" t="s">
        <v>2874</v>
      </c>
      <c r="C1291" s="94" t="s">
        <v>3034</v>
      </c>
      <c r="D1291" s="94" t="s">
        <v>1488</v>
      </c>
      <c r="E1291" s="17">
        <v>114</v>
      </c>
    </row>
    <row r="1292" spans="1:5" x14ac:dyDescent="0.15">
      <c r="A1292" s="94" t="str">
        <f t="shared" si="20"/>
        <v>FS6996</v>
      </c>
      <c r="B1292" s="94" t="s">
        <v>2874</v>
      </c>
      <c r="C1292" s="94" t="s">
        <v>2968</v>
      </c>
      <c r="D1292" s="94" t="s">
        <v>2641</v>
      </c>
      <c r="E1292" s="17">
        <v>115</v>
      </c>
    </row>
    <row r="1293" spans="1:5" x14ac:dyDescent="0.15">
      <c r="A1293" s="94" t="str">
        <f t="shared" si="20"/>
        <v>FS7217RR</v>
      </c>
      <c r="B1293" s="94" t="s">
        <v>2874</v>
      </c>
      <c r="C1293" s="94" t="s">
        <v>3035</v>
      </c>
      <c r="D1293" s="94" t="s">
        <v>1786</v>
      </c>
      <c r="E1293" s="17">
        <v>116</v>
      </c>
    </row>
    <row r="1294" spans="1:5" x14ac:dyDescent="0.15">
      <c r="A1294" s="94" t="str">
        <f t="shared" si="20"/>
        <v>FS7337RR</v>
      </c>
      <c r="B1294" s="94" t="s">
        <v>2874</v>
      </c>
      <c r="C1294" s="94" t="s">
        <v>3036</v>
      </c>
      <c r="D1294" s="94" t="s">
        <v>1786</v>
      </c>
      <c r="E1294" s="17">
        <v>115</v>
      </c>
    </row>
    <row r="1295" spans="1:5" x14ac:dyDescent="0.15">
      <c r="A1295" s="94" t="str">
        <f t="shared" si="20"/>
        <v>FS7346YGCB</v>
      </c>
      <c r="B1295" s="94" t="s">
        <v>2874</v>
      </c>
      <c r="C1295" s="94" t="s">
        <v>3037</v>
      </c>
      <c r="D1295" s="94" t="s">
        <v>1492</v>
      </c>
      <c r="E1295" s="17">
        <v>116</v>
      </c>
    </row>
    <row r="1296" spans="1:5" x14ac:dyDescent="0.15">
      <c r="A1296" s="94" t="str">
        <f t="shared" si="20"/>
        <v>FS7347RR/YGCB</v>
      </c>
      <c r="B1296" s="94" t="s">
        <v>2874</v>
      </c>
      <c r="C1296" s="94" t="s">
        <v>3038</v>
      </c>
      <c r="D1296" s="94" t="s">
        <v>1488</v>
      </c>
      <c r="E1296" s="17">
        <v>116</v>
      </c>
    </row>
    <row r="1297" spans="1:5" x14ac:dyDescent="0.15">
      <c r="A1297" s="94" t="str">
        <f t="shared" si="20"/>
        <v>FS7367RR/YGPL</v>
      </c>
      <c r="B1297" s="94" t="s">
        <v>2874</v>
      </c>
      <c r="C1297" s="94" t="s">
        <v>3039</v>
      </c>
      <c r="D1297" s="94" t="s">
        <v>1486</v>
      </c>
      <c r="E1297" s="17">
        <v>116</v>
      </c>
    </row>
    <row r="1298" spans="1:5" x14ac:dyDescent="0.15">
      <c r="A1298" s="94" t="str">
        <f t="shared" si="20"/>
        <v>FS7369</v>
      </c>
      <c r="B1298" s="94" t="s">
        <v>2874</v>
      </c>
      <c r="C1298" s="94" t="s">
        <v>2206</v>
      </c>
      <c r="D1298" s="94" t="s">
        <v>2641</v>
      </c>
      <c r="E1298" s="17">
        <v>115</v>
      </c>
    </row>
    <row r="1299" spans="1:5" x14ac:dyDescent="0.15">
      <c r="A1299" s="94" t="str">
        <f t="shared" si="20"/>
        <v>FS7369VT3</v>
      </c>
      <c r="B1299" s="94" t="s">
        <v>2874</v>
      </c>
      <c r="C1299" s="94" t="s">
        <v>3040</v>
      </c>
      <c r="D1299" s="94" t="s">
        <v>1487</v>
      </c>
      <c r="E1299" s="17">
        <v>116</v>
      </c>
    </row>
    <row r="1300" spans="1:5" x14ac:dyDescent="0.15">
      <c r="A1300" s="94" t="str">
        <f t="shared" si="20"/>
        <v>Garst53SO06-3000GT</v>
      </c>
      <c r="B1300" s="94" t="s">
        <v>1849</v>
      </c>
      <c r="C1300" s="94" t="s">
        <v>574</v>
      </c>
      <c r="D1300" s="94" t="s">
        <v>1796</v>
      </c>
      <c r="E1300" s="17">
        <v>114</v>
      </c>
    </row>
    <row r="1301" spans="1:5" x14ac:dyDescent="0.15">
      <c r="A1301" s="94" t="str">
        <f t="shared" si="20"/>
        <v>Garst7551IT</v>
      </c>
      <c r="B1301" s="94" t="s">
        <v>1849</v>
      </c>
      <c r="C1301" s="94" t="s">
        <v>1850</v>
      </c>
      <c r="D1301" s="94" t="s">
        <v>1383</v>
      </c>
      <c r="E1301" s="17">
        <v>107</v>
      </c>
    </row>
    <row r="1302" spans="1:5" x14ac:dyDescent="0.15">
      <c r="A1302" s="94" t="str">
        <f t="shared" si="20"/>
        <v>Garst7745IT</v>
      </c>
      <c r="B1302" s="94" t="s">
        <v>1849</v>
      </c>
      <c r="C1302" s="94" t="s">
        <v>1851</v>
      </c>
      <c r="D1302" s="94" t="s">
        <v>1383</v>
      </c>
      <c r="E1302" s="17">
        <v>113</v>
      </c>
    </row>
    <row r="1303" spans="1:5" x14ac:dyDescent="0.15">
      <c r="A1303" s="94" t="str">
        <f t="shared" si="20"/>
        <v>Garst7H55</v>
      </c>
      <c r="B1303" s="94" t="s">
        <v>1849</v>
      </c>
      <c r="C1303" s="94" t="s">
        <v>821</v>
      </c>
      <c r="D1303" s="94" t="s">
        <v>1490</v>
      </c>
      <c r="E1303" s="17">
        <v>100</v>
      </c>
    </row>
    <row r="1304" spans="1:5" x14ac:dyDescent="0.15">
      <c r="A1304" s="94" t="str">
        <f t="shared" si="20"/>
        <v>Garst7H81</v>
      </c>
      <c r="B1304" s="94" t="s">
        <v>1849</v>
      </c>
      <c r="C1304" s="94" t="s">
        <v>822</v>
      </c>
      <c r="D1304" s="94" t="s">
        <v>1490</v>
      </c>
      <c r="E1304" s="17">
        <v>101</v>
      </c>
    </row>
    <row r="1305" spans="1:5" x14ac:dyDescent="0.15">
      <c r="A1305" s="94" t="str">
        <f t="shared" si="20"/>
        <v>Garst8230IT</v>
      </c>
      <c r="B1305" s="94" t="s">
        <v>1849</v>
      </c>
      <c r="C1305" s="94" t="s">
        <v>1852</v>
      </c>
      <c r="D1305" s="94" t="s">
        <v>1383</v>
      </c>
      <c r="E1305" s="17">
        <v>117</v>
      </c>
    </row>
    <row r="1306" spans="1:5" x14ac:dyDescent="0.15">
      <c r="A1306" s="94" t="str">
        <f t="shared" si="20"/>
        <v>Garst8246</v>
      </c>
      <c r="B1306" s="94" t="s">
        <v>1849</v>
      </c>
      <c r="C1306" s="94" t="s">
        <v>2207</v>
      </c>
      <c r="D1306" s="94" t="s">
        <v>2641</v>
      </c>
      <c r="E1306" s="17">
        <v>117</v>
      </c>
    </row>
    <row r="1307" spans="1:5" x14ac:dyDescent="0.15">
      <c r="A1307" s="94" t="str">
        <f t="shared" si="20"/>
        <v>Garst8288</v>
      </c>
      <c r="B1307" s="94" t="s">
        <v>1849</v>
      </c>
      <c r="C1307" s="94" t="s">
        <v>2208</v>
      </c>
      <c r="D1307" s="94" t="s">
        <v>2641</v>
      </c>
      <c r="E1307" s="17">
        <v>116</v>
      </c>
    </row>
    <row r="1308" spans="1:5" x14ac:dyDescent="0.15">
      <c r="A1308" s="94" t="str">
        <f t="shared" si="20"/>
        <v>Garst8289HX/LL</v>
      </c>
      <c r="B1308" s="94" t="s">
        <v>1849</v>
      </c>
      <c r="C1308" s="94" t="s">
        <v>823</v>
      </c>
      <c r="D1308" s="94" t="s">
        <v>1485</v>
      </c>
      <c r="E1308" s="17">
        <v>118</v>
      </c>
    </row>
    <row r="1309" spans="1:5" x14ac:dyDescent="0.15">
      <c r="A1309" s="94" t="str">
        <f t="shared" si="20"/>
        <v>Garst82H80</v>
      </c>
      <c r="B1309" s="94" t="s">
        <v>1849</v>
      </c>
      <c r="C1309" s="94" t="s">
        <v>824</v>
      </c>
      <c r="D1309" s="94" t="s">
        <v>1791</v>
      </c>
      <c r="E1309" s="17">
        <v>118</v>
      </c>
    </row>
    <row r="1310" spans="1:5" x14ac:dyDescent="0.15">
      <c r="A1310" s="94" t="str">
        <f t="shared" si="20"/>
        <v>Garst82K79</v>
      </c>
      <c r="B1310" s="94" t="s">
        <v>1849</v>
      </c>
      <c r="C1310" s="94" t="s">
        <v>825</v>
      </c>
      <c r="D1310" s="94" t="s">
        <v>7</v>
      </c>
      <c r="E1310" s="17">
        <v>116</v>
      </c>
    </row>
    <row r="1311" spans="1:5" x14ac:dyDescent="0.15">
      <c r="A1311" s="94" t="str">
        <f t="shared" si="20"/>
        <v>Garst82R03</v>
      </c>
      <c r="B1311" s="94" t="s">
        <v>1849</v>
      </c>
      <c r="C1311" s="94" t="s">
        <v>826</v>
      </c>
      <c r="D1311" s="94" t="s">
        <v>1491</v>
      </c>
      <c r="E1311" s="17">
        <v>116</v>
      </c>
    </row>
    <row r="1312" spans="1:5" x14ac:dyDescent="0.15">
      <c r="A1312" s="94" t="str">
        <f t="shared" si="20"/>
        <v>Garst82R03 CK</v>
      </c>
      <c r="B1312" s="94" t="s">
        <v>1849</v>
      </c>
      <c r="C1312" s="94" t="s">
        <v>827</v>
      </c>
      <c r="D1312" s="94" t="s">
        <v>1491</v>
      </c>
      <c r="E1312" s="17">
        <v>116</v>
      </c>
    </row>
    <row r="1313" spans="1:5" x14ac:dyDescent="0.15">
      <c r="A1313" s="94" t="str">
        <f t="shared" si="20"/>
        <v>Garst82R05-3000GT</v>
      </c>
      <c r="B1313" s="94" t="s">
        <v>1849</v>
      </c>
      <c r="C1313" s="94" t="s">
        <v>575</v>
      </c>
      <c r="D1313" s="94" t="s">
        <v>1796</v>
      </c>
      <c r="E1313" s="17">
        <v>116</v>
      </c>
    </row>
    <row r="1314" spans="1:5" x14ac:dyDescent="0.15">
      <c r="A1314" s="94" t="str">
        <f t="shared" si="20"/>
        <v>Garst82R45</v>
      </c>
      <c r="B1314" s="94" t="s">
        <v>1849</v>
      </c>
      <c r="C1314" s="94" t="s">
        <v>828</v>
      </c>
      <c r="D1314" s="94" t="s">
        <v>7</v>
      </c>
      <c r="E1314" s="17">
        <v>117</v>
      </c>
    </row>
    <row r="1315" spans="1:5" x14ac:dyDescent="0.15">
      <c r="A1315" s="94" t="str">
        <f t="shared" si="20"/>
        <v>Garst8313CB/LL</v>
      </c>
      <c r="B1315" s="94" t="s">
        <v>1849</v>
      </c>
      <c r="C1315" s="94" t="s">
        <v>1853</v>
      </c>
      <c r="D1315" s="94" t="s">
        <v>1491</v>
      </c>
      <c r="E1315" s="17">
        <v>114</v>
      </c>
    </row>
    <row r="1316" spans="1:5" x14ac:dyDescent="0.15">
      <c r="A1316" s="94" t="str">
        <f t="shared" si="20"/>
        <v>Garst8315IT</v>
      </c>
      <c r="B1316" s="94" t="s">
        <v>1849</v>
      </c>
      <c r="C1316" s="94" t="s">
        <v>1854</v>
      </c>
      <c r="D1316" s="94" t="s">
        <v>1383</v>
      </c>
      <c r="E1316" s="17">
        <v>117</v>
      </c>
    </row>
    <row r="1317" spans="1:5" x14ac:dyDescent="0.15">
      <c r="A1317" s="94" t="str">
        <f t="shared" si="20"/>
        <v>Garst8327IT</v>
      </c>
      <c r="B1317" s="94" t="s">
        <v>1849</v>
      </c>
      <c r="C1317" s="94" t="s">
        <v>1855</v>
      </c>
      <c r="D1317" s="94" t="s">
        <v>1383</v>
      </c>
      <c r="E1317" s="17">
        <v>113</v>
      </c>
    </row>
    <row r="1318" spans="1:5" x14ac:dyDescent="0.15">
      <c r="A1318" s="94" t="str">
        <f t="shared" si="20"/>
        <v>Garst8329</v>
      </c>
      <c r="B1318" s="94" t="s">
        <v>1849</v>
      </c>
      <c r="C1318" s="94" t="s">
        <v>2209</v>
      </c>
      <c r="D1318" s="94" t="s">
        <v>2641</v>
      </c>
      <c r="E1318" s="17">
        <v>114</v>
      </c>
    </row>
    <row r="1319" spans="1:5" x14ac:dyDescent="0.15">
      <c r="A1319" s="94" t="str">
        <f t="shared" si="20"/>
        <v>Garst8342GLS/IT</v>
      </c>
      <c r="B1319" s="94" t="s">
        <v>1849</v>
      </c>
      <c r="C1319" s="94" t="s">
        <v>1856</v>
      </c>
      <c r="D1319" s="94" t="s">
        <v>1383</v>
      </c>
      <c r="E1319" s="17">
        <v>114</v>
      </c>
    </row>
    <row r="1320" spans="1:5" x14ac:dyDescent="0.15">
      <c r="A1320" s="94" t="str">
        <f t="shared" si="20"/>
        <v>Garst8346LL</v>
      </c>
      <c r="B1320" s="94" t="s">
        <v>1849</v>
      </c>
      <c r="C1320" s="94" t="s">
        <v>1857</v>
      </c>
      <c r="D1320" s="94" t="s">
        <v>1787</v>
      </c>
      <c r="E1320" s="17">
        <v>115</v>
      </c>
    </row>
    <row r="1321" spans="1:5" x14ac:dyDescent="0.15">
      <c r="A1321" s="94" t="str">
        <f t="shared" si="20"/>
        <v>Garst8348</v>
      </c>
      <c r="B1321" s="94" t="s">
        <v>1849</v>
      </c>
      <c r="C1321" s="94" t="s">
        <v>2210</v>
      </c>
      <c r="D1321" s="94" t="s">
        <v>2641</v>
      </c>
      <c r="E1321" s="17">
        <v>115</v>
      </c>
    </row>
    <row r="1322" spans="1:5" x14ac:dyDescent="0.15">
      <c r="A1322" s="94" t="str">
        <f t="shared" si="20"/>
        <v>Garst8352GT</v>
      </c>
      <c r="B1322" s="94" t="s">
        <v>1849</v>
      </c>
      <c r="C1322" s="94" t="s">
        <v>1858</v>
      </c>
      <c r="D1322" s="94" t="s">
        <v>7</v>
      </c>
      <c r="E1322" s="17">
        <v>115</v>
      </c>
    </row>
    <row r="1323" spans="1:5" x14ac:dyDescent="0.15">
      <c r="A1323" s="94" t="str">
        <f t="shared" si="20"/>
        <v>Garst8352GT</v>
      </c>
      <c r="B1323" s="94" t="s">
        <v>1849</v>
      </c>
      <c r="C1323" s="94" t="s">
        <v>1858</v>
      </c>
      <c r="D1323" s="94" t="s">
        <v>7</v>
      </c>
      <c r="E1323" s="17">
        <v>115</v>
      </c>
    </row>
    <row r="1324" spans="1:5" x14ac:dyDescent="0.15">
      <c r="A1324" s="94" t="str">
        <f t="shared" si="20"/>
        <v>Garst8353CB/LL</v>
      </c>
      <c r="B1324" s="94" t="s">
        <v>1849</v>
      </c>
      <c r="C1324" s="94" t="s">
        <v>1859</v>
      </c>
      <c r="D1324" s="94" t="s">
        <v>1491</v>
      </c>
      <c r="E1324" s="17">
        <v>114</v>
      </c>
    </row>
    <row r="1325" spans="1:5" x14ac:dyDescent="0.15">
      <c r="A1325" s="94" t="str">
        <f t="shared" si="20"/>
        <v>Garst8371</v>
      </c>
      <c r="B1325" s="94" t="s">
        <v>1849</v>
      </c>
      <c r="C1325" s="94" t="s">
        <v>2211</v>
      </c>
      <c r="D1325" s="94" t="s">
        <v>2641</v>
      </c>
      <c r="E1325" s="17">
        <v>114</v>
      </c>
    </row>
    <row r="1326" spans="1:5" x14ac:dyDescent="0.15">
      <c r="A1326" s="94" t="str">
        <f t="shared" si="20"/>
        <v>Garst8380IT</v>
      </c>
      <c r="B1326" s="94" t="s">
        <v>1849</v>
      </c>
      <c r="C1326" s="94" t="s">
        <v>1860</v>
      </c>
      <c r="D1326" s="94" t="s">
        <v>1383</v>
      </c>
      <c r="E1326" s="17">
        <v>115</v>
      </c>
    </row>
    <row r="1327" spans="1:5" x14ac:dyDescent="0.15">
      <c r="A1327" s="94" t="str">
        <f t="shared" si="20"/>
        <v>Garst8381HX/LL/IT</v>
      </c>
      <c r="B1327" s="94" t="s">
        <v>1849</v>
      </c>
      <c r="C1327" s="94" t="s">
        <v>1861</v>
      </c>
      <c r="D1327" s="94" t="s">
        <v>1862</v>
      </c>
      <c r="E1327" s="17">
        <v>116</v>
      </c>
    </row>
    <row r="1328" spans="1:5" x14ac:dyDescent="0.15">
      <c r="A1328" s="94" t="str">
        <f t="shared" si="20"/>
        <v>Garst8384CB/LL/RW</v>
      </c>
      <c r="B1328" s="94" t="s">
        <v>1849</v>
      </c>
      <c r="C1328" s="94" t="s">
        <v>1863</v>
      </c>
      <c r="D1328" s="94" t="s">
        <v>1792</v>
      </c>
      <c r="E1328" s="17">
        <v>113</v>
      </c>
    </row>
    <row r="1329" spans="1:5" x14ac:dyDescent="0.15">
      <c r="A1329" s="94" t="str">
        <f t="shared" si="20"/>
        <v>Garst8389CB/LL/RW</v>
      </c>
      <c r="B1329" s="94" t="s">
        <v>1849</v>
      </c>
      <c r="C1329" s="94" t="s">
        <v>1864</v>
      </c>
      <c r="D1329" s="94" t="s">
        <v>1792</v>
      </c>
      <c r="E1329" s="17">
        <v>115</v>
      </c>
    </row>
    <row r="1330" spans="1:5" x14ac:dyDescent="0.15">
      <c r="A1330" s="94" t="str">
        <f t="shared" si="20"/>
        <v>Garst8397CB/LL/RW</v>
      </c>
      <c r="B1330" s="94" t="s">
        <v>1849</v>
      </c>
      <c r="C1330" s="94" t="s">
        <v>1865</v>
      </c>
      <c r="D1330" s="94" t="s">
        <v>1792</v>
      </c>
      <c r="E1330" s="17">
        <v>113</v>
      </c>
    </row>
    <row r="1331" spans="1:5" x14ac:dyDescent="0.15">
      <c r="A1331" s="94" t="str">
        <f t="shared" si="20"/>
        <v>Garst83A22</v>
      </c>
      <c r="B1331" s="94" t="s">
        <v>1849</v>
      </c>
      <c r="C1331" s="94" t="s">
        <v>829</v>
      </c>
      <c r="D1331" s="94" t="s">
        <v>1491</v>
      </c>
      <c r="E1331" s="17">
        <v>114</v>
      </c>
    </row>
    <row r="1332" spans="1:5" x14ac:dyDescent="0.15">
      <c r="A1332" s="94" t="str">
        <f t="shared" si="20"/>
        <v>Garst83C55</v>
      </c>
      <c r="B1332" s="94" t="s">
        <v>1849</v>
      </c>
      <c r="C1332" s="94" t="s">
        <v>830</v>
      </c>
      <c r="D1332" s="94" t="s">
        <v>1796</v>
      </c>
      <c r="E1332" s="17">
        <v>114</v>
      </c>
    </row>
    <row r="1333" spans="1:5" x14ac:dyDescent="0.15">
      <c r="A1333" s="94" t="str">
        <f t="shared" si="20"/>
        <v>Garst83E87</v>
      </c>
      <c r="B1333" s="94" t="s">
        <v>1849</v>
      </c>
      <c r="C1333" s="94" t="s">
        <v>831</v>
      </c>
      <c r="D1333" s="94" t="s">
        <v>7</v>
      </c>
      <c r="E1333" s="17">
        <v>113</v>
      </c>
    </row>
    <row r="1334" spans="1:5" x14ac:dyDescent="0.15">
      <c r="A1334" s="94" t="str">
        <f t="shared" si="20"/>
        <v>Garst83E87</v>
      </c>
      <c r="B1334" s="94" t="s">
        <v>1849</v>
      </c>
      <c r="C1334" s="94" t="s">
        <v>831</v>
      </c>
      <c r="D1334" s="94" t="s">
        <v>7</v>
      </c>
      <c r="E1334" s="17">
        <v>113</v>
      </c>
    </row>
    <row r="1335" spans="1:5" x14ac:dyDescent="0.15">
      <c r="A1335" s="94" t="str">
        <f t="shared" si="20"/>
        <v>Garst83E90</v>
      </c>
      <c r="B1335" s="94" t="s">
        <v>1849</v>
      </c>
      <c r="C1335" s="94" t="s">
        <v>832</v>
      </c>
      <c r="D1335" s="94" t="s">
        <v>1796</v>
      </c>
      <c r="E1335" s="17">
        <v>115</v>
      </c>
    </row>
    <row r="1336" spans="1:5" x14ac:dyDescent="0.15">
      <c r="A1336" s="94" t="str">
        <f t="shared" si="20"/>
        <v>Garst83F11</v>
      </c>
      <c r="B1336" s="94" t="s">
        <v>1849</v>
      </c>
      <c r="C1336" s="94" t="s">
        <v>833</v>
      </c>
      <c r="D1336" s="94" t="s">
        <v>2568</v>
      </c>
      <c r="E1336" s="17">
        <v>114</v>
      </c>
    </row>
    <row r="1337" spans="1:5" x14ac:dyDescent="0.15">
      <c r="A1337" s="94" t="str">
        <f t="shared" si="20"/>
        <v>Garst83J86</v>
      </c>
      <c r="B1337" s="94" t="s">
        <v>1849</v>
      </c>
      <c r="C1337" s="94" t="s">
        <v>834</v>
      </c>
      <c r="D1337" s="94" t="s">
        <v>1491</v>
      </c>
      <c r="E1337" s="17">
        <v>114</v>
      </c>
    </row>
    <row r="1338" spans="1:5" x14ac:dyDescent="0.15">
      <c r="A1338" s="94" t="str">
        <f t="shared" si="20"/>
        <v>Garst83L65</v>
      </c>
      <c r="B1338" s="94" t="s">
        <v>1849</v>
      </c>
      <c r="C1338" s="94" t="s">
        <v>835</v>
      </c>
      <c r="D1338" s="94" t="s">
        <v>1792</v>
      </c>
      <c r="E1338" s="17">
        <v>115</v>
      </c>
    </row>
    <row r="1339" spans="1:5" x14ac:dyDescent="0.15">
      <c r="A1339" s="94" t="str">
        <f t="shared" si="20"/>
        <v>Garst83P06GT</v>
      </c>
      <c r="B1339" s="94" t="s">
        <v>1849</v>
      </c>
      <c r="C1339" s="94" t="s">
        <v>576</v>
      </c>
      <c r="D1339" s="94" t="s">
        <v>7</v>
      </c>
      <c r="E1339" s="17">
        <v>115</v>
      </c>
    </row>
    <row r="1340" spans="1:5" x14ac:dyDescent="0.15">
      <c r="A1340" s="94" t="str">
        <f t="shared" si="20"/>
        <v>Garst83P07GT/CB/LL</v>
      </c>
      <c r="B1340" s="94" t="s">
        <v>1849</v>
      </c>
      <c r="C1340" s="94" t="s">
        <v>577</v>
      </c>
      <c r="D1340" s="94" t="s">
        <v>1791</v>
      </c>
      <c r="E1340" s="17">
        <v>115</v>
      </c>
    </row>
    <row r="1341" spans="1:5" x14ac:dyDescent="0.15">
      <c r="A1341" s="94" t="str">
        <f t="shared" si="20"/>
        <v>Garst83S04GT</v>
      </c>
      <c r="B1341" s="94" t="s">
        <v>1849</v>
      </c>
      <c r="C1341" s="94" t="s">
        <v>578</v>
      </c>
      <c r="D1341" s="94" t="s">
        <v>7</v>
      </c>
      <c r="E1341" s="17">
        <v>114</v>
      </c>
    </row>
    <row r="1342" spans="1:5" x14ac:dyDescent="0.15">
      <c r="A1342" s="94" t="str">
        <f t="shared" si="20"/>
        <v>Garst83S05</v>
      </c>
      <c r="B1342" s="94" t="s">
        <v>1849</v>
      </c>
      <c r="C1342" s="94" t="s">
        <v>836</v>
      </c>
      <c r="D1342" s="94" t="s">
        <v>1491</v>
      </c>
      <c r="E1342" s="17">
        <v>114</v>
      </c>
    </row>
    <row r="1343" spans="1:5" x14ac:dyDescent="0.15">
      <c r="A1343" s="94" t="str">
        <f t="shared" si="20"/>
        <v>Garst83T94GT/CB/LL</v>
      </c>
      <c r="B1343" s="94" t="s">
        <v>1849</v>
      </c>
      <c r="C1343" s="94" t="s">
        <v>579</v>
      </c>
      <c r="D1343" s="94" t="s">
        <v>1791</v>
      </c>
      <c r="E1343" s="17">
        <v>113</v>
      </c>
    </row>
    <row r="1344" spans="1:5" x14ac:dyDescent="0.15">
      <c r="A1344" s="94" t="str">
        <f t="shared" si="20"/>
        <v>Garst83X58</v>
      </c>
      <c r="B1344" s="94" t="s">
        <v>1849</v>
      </c>
      <c r="C1344" s="94" t="s">
        <v>837</v>
      </c>
      <c r="D1344" s="94" t="s">
        <v>1491</v>
      </c>
      <c r="E1344" s="17">
        <v>113</v>
      </c>
    </row>
    <row r="1345" spans="1:5" x14ac:dyDescent="0.15">
      <c r="A1345" s="94" t="str">
        <f t="shared" si="20"/>
        <v>Garst83X61</v>
      </c>
      <c r="B1345" s="94" t="s">
        <v>1849</v>
      </c>
      <c r="C1345" s="94" t="s">
        <v>400</v>
      </c>
      <c r="D1345" s="94" t="s">
        <v>1796</v>
      </c>
      <c r="E1345" s="17">
        <v>113</v>
      </c>
    </row>
    <row r="1346" spans="1:5" x14ac:dyDescent="0.15">
      <c r="A1346" s="94" t="str">
        <f t="shared" ref="A1346:A1409" si="21">B1346&amp;C1346</f>
        <v>Garst8410LL</v>
      </c>
      <c r="B1346" s="94" t="s">
        <v>1849</v>
      </c>
      <c r="C1346" s="94" t="s">
        <v>1866</v>
      </c>
      <c r="D1346" s="94" t="s">
        <v>1787</v>
      </c>
      <c r="E1346" s="17">
        <v>110</v>
      </c>
    </row>
    <row r="1347" spans="1:5" x14ac:dyDescent="0.15">
      <c r="A1347" s="94" t="str">
        <f t="shared" si="21"/>
        <v>Garst8420IT</v>
      </c>
      <c r="B1347" s="94" t="s">
        <v>1849</v>
      </c>
      <c r="C1347" s="94" t="s">
        <v>1867</v>
      </c>
      <c r="D1347" s="94" t="s">
        <v>1383</v>
      </c>
      <c r="E1347" s="17">
        <v>110</v>
      </c>
    </row>
    <row r="1348" spans="1:5" x14ac:dyDescent="0.15">
      <c r="A1348" s="94" t="str">
        <f t="shared" si="21"/>
        <v>Garst8422GT</v>
      </c>
      <c r="B1348" s="94" t="s">
        <v>1849</v>
      </c>
      <c r="C1348" s="94" t="s">
        <v>1868</v>
      </c>
      <c r="D1348" s="94" t="s">
        <v>7</v>
      </c>
      <c r="E1348" s="17">
        <v>110</v>
      </c>
    </row>
    <row r="1349" spans="1:5" x14ac:dyDescent="0.15">
      <c r="A1349" s="94" t="str">
        <f t="shared" si="21"/>
        <v>Garst8422GT</v>
      </c>
      <c r="B1349" s="94" t="s">
        <v>1849</v>
      </c>
      <c r="C1349" s="94" t="s">
        <v>1868</v>
      </c>
      <c r="D1349" s="94" t="s">
        <v>7</v>
      </c>
      <c r="E1349" s="17">
        <v>110</v>
      </c>
    </row>
    <row r="1350" spans="1:5" x14ac:dyDescent="0.15">
      <c r="A1350" s="94" t="str">
        <f t="shared" si="21"/>
        <v>Garst8424</v>
      </c>
      <c r="B1350" s="94" t="s">
        <v>1849</v>
      </c>
      <c r="C1350" s="94" t="s">
        <v>2212</v>
      </c>
      <c r="D1350" s="94" t="s">
        <v>2641</v>
      </c>
      <c r="E1350" s="17">
        <v>110</v>
      </c>
    </row>
    <row r="1351" spans="1:5" x14ac:dyDescent="0.15">
      <c r="A1351" s="94" t="str">
        <f t="shared" si="21"/>
        <v>Garst8433RW</v>
      </c>
      <c r="B1351" s="94" t="s">
        <v>1849</v>
      </c>
      <c r="C1351" s="94" t="s">
        <v>1869</v>
      </c>
      <c r="D1351" s="94" t="s">
        <v>284</v>
      </c>
      <c r="E1351" s="17">
        <v>110</v>
      </c>
    </row>
    <row r="1352" spans="1:5" x14ac:dyDescent="0.15">
      <c r="A1352" s="94" t="str">
        <f t="shared" si="21"/>
        <v>Garst8442</v>
      </c>
      <c r="B1352" s="94" t="s">
        <v>1849</v>
      </c>
      <c r="C1352" s="94" t="s">
        <v>2213</v>
      </c>
      <c r="D1352" s="94" t="s">
        <v>2641</v>
      </c>
      <c r="E1352" s="17">
        <v>111</v>
      </c>
    </row>
    <row r="1353" spans="1:5" x14ac:dyDescent="0.15">
      <c r="A1353" s="94" t="str">
        <f t="shared" si="21"/>
        <v>Garst8444IT</v>
      </c>
      <c r="B1353" s="94" t="s">
        <v>1849</v>
      </c>
      <c r="C1353" s="94" t="s">
        <v>1870</v>
      </c>
      <c r="D1353" s="94" t="s">
        <v>1383</v>
      </c>
      <c r="E1353" s="17">
        <v>111</v>
      </c>
    </row>
    <row r="1354" spans="1:5" x14ac:dyDescent="0.15">
      <c r="A1354" s="94" t="str">
        <f t="shared" si="21"/>
        <v>Garst8445</v>
      </c>
      <c r="B1354" s="94" t="s">
        <v>1849</v>
      </c>
      <c r="C1354" s="94" t="s">
        <v>2214</v>
      </c>
      <c r="D1354" s="94" t="s">
        <v>2641</v>
      </c>
      <c r="E1354" s="17">
        <v>111</v>
      </c>
    </row>
    <row r="1355" spans="1:5" x14ac:dyDescent="0.15">
      <c r="A1355" s="94" t="str">
        <f t="shared" si="21"/>
        <v>Garst8446CB/LL</v>
      </c>
      <c r="B1355" s="94" t="s">
        <v>1849</v>
      </c>
      <c r="C1355" s="94" t="s">
        <v>1871</v>
      </c>
      <c r="D1355" s="94" t="s">
        <v>1491</v>
      </c>
      <c r="E1355" s="17">
        <v>111</v>
      </c>
    </row>
    <row r="1356" spans="1:5" x14ac:dyDescent="0.15">
      <c r="A1356" s="94" t="str">
        <f t="shared" si="21"/>
        <v>Garst8449HX/LL</v>
      </c>
      <c r="B1356" s="94" t="s">
        <v>1849</v>
      </c>
      <c r="C1356" s="94" t="s">
        <v>1872</v>
      </c>
      <c r="D1356" s="94" t="s">
        <v>1485</v>
      </c>
      <c r="E1356" s="17">
        <v>112</v>
      </c>
    </row>
    <row r="1357" spans="1:5" x14ac:dyDescent="0.15">
      <c r="A1357" s="94" t="str">
        <f t="shared" si="21"/>
        <v>Garst8450IT</v>
      </c>
      <c r="B1357" s="94" t="s">
        <v>1849</v>
      </c>
      <c r="C1357" s="94" t="s">
        <v>1873</v>
      </c>
      <c r="D1357" s="94" t="s">
        <v>1383</v>
      </c>
      <c r="E1357" s="17">
        <v>111</v>
      </c>
    </row>
    <row r="1358" spans="1:5" x14ac:dyDescent="0.15">
      <c r="A1358" s="94" t="str">
        <f t="shared" si="21"/>
        <v>Garst8452CB/LL</v>
      </c>
      <c r="B1358" s="94" t="s">
        <v>1849</v>
      </c>
      <c r="C1358" s="94" t="s">
        <v>1874</v>
      </c>
      <c r="D1358" s="94" t="s">
        <v>1491</v>
      </c>
      <c r="E1358" s="17">
        <v>112</v>
      </c>
    </row>
    <row r="1359" spans="1:5" x14ac:dyDescent="0.15">
      <c r="A1359" s="94" t="str">
        <f t="shared" si="21"/>
        <v>Garst8456CB/LL</v>
      </c>
      <c r="B1359" s="94" t="s">
        <v>1849</v>
      </c>
      <c r="C1359" s="94" t="s">
        <v>1875</v>
      </c>
      <c r="D1359" s="94" t="s">
        <v>1491</v>
      </c>
      <c r="E1359" s="17">
        <v>110</v>
      </c>
    </row>
    <row r="1360" spans="1:5" x14ac:dyDescent="0.15">
      <c r="A1360" s="94" t="str">
        <f t="shared" si="21"/>
        <v>Garst8459RW</v>
      </c>
      <c r="B1360" s="94" t="s">
        <v>1849</v>
      </c>
      <c r="C1360" s="94" t="s">
        <v>1876</v>
      </c>
      <c r="D1360" s="94" t="s">
        <v>284</v>
      </c>
      <c r="E1360" s="17">
        <v>110</v>
      </c>
    </row>
    <row r="1361" spans="1:5" x14ac:dyDescent="0.15">
      <c r="A1361" s="94" t="str">
        <f t="shared" si="21"/>
        <v>Garst8461</v>
      </c>
      <c r="B1361" s="94" t="s">
        <v>1849</v>
      </c>
      <c r="C1361" s="94" t="s">
        <v>2215</v>
      </c>
      <c r="D1361" s="94" t="s">
        <v>2641</v>
      </c>
      <c r="E1361" s="17">
        <v>109</v>
      </c>
    </row>
    <row r="1362" spans="1:5" x14ac:dyDescent="0.15">
      <c r="A1362" s="94" t="str">
        <f t="shared" si="21"/>
        <v>Garst8464IT</v>
      </c>
      <c r="B1362" s="94" t="s">
        <v>1849</v>
      </c>
      <c r="C1362" s="94" t="s">
        <v>1877</v>
      </c>
      <c r="D1362" s="94" t="s">
        <v>1383</v>
      </c>
      <c r="E1362" s="17">
        <v>111</v>
      </c>
    </row>
    <row r="1363" spans="1:5" x14ac:dyDescent="0.15">
      <c r="A1363" s="94" t="str">
        <f t="shared" si="21"/>
        <v>Garst8478CB/LL/GT</v>
      </c>
      <c r="B1363" s="94" t="s">
        <v>1849</v>
      </c>
      <c r="C1363" s="94" t="s">
        <v>1878</v>
      </c>
      <c r="D1363" s="94" t="s">
        <v>1791</v>
      </c>
      <c r="E1363" s="17">
        <v>111</v>
      </c>
    </row>
    <row r="1364" spans="1:5" x14ac:dyDescent="0.15">
      <c r="A1364" s="94" t="str">
        <f t="shared" si="21"/>
        <v>Garst8478CB/LL/GT</v>
      </c>
      <c r="B1364" s="94" t="s">
        <v>1849</v>
      </c>
      <c r="C1364" s="94" t="s">
        <v>1878</v>
      </c>
      <c r="D1364" s="94" t="s">
        <v>1791</v>
      </c>
      <c r="E1364" s="17">
        <v>111</v>
      </c>
    </row>
    <row r="1365" spans="1:5" x14ac:dyDescent="0.15">
      <c r="A1365" s="94" t="str">
        <f t="shared" si="21"/>
        <v>Garst8478CB/LL/GT</v>
      </c>
      <c r="B1365" s="94" t="s">
        <v>1849</v>
      </c>
      <c r="C1365" s="94" t="s">
        <v>1878</v>
      </c>
      <c r="D1365" s="94" t="s">
        <v>1791</v>
      </c>
      <c r="E1365" s="17">
        <v>111</v>
      </c>
    </row>
    <row r="1366" spans="1:5" x14ac:dyDescent="0.15">
      <c r="A1366" s="94" t="str">
        <f t="shared" si="21"/>
        <v>Garst8479GT/RW</v>
      </c>
      <c r="B1366" s="94" t="s">
        <v>1849</v>
      </c>
      <c r="C1366" s="94" t="s">
        <v>1879</v>
      </c>
      <c r="D1366" s="94" t="s">
        <v>1880</v>
      </c>
      <c r="E1366" s="17">
        <v>112</v>
      </c>
    </row>
    <row r="1367" spans="1:5" x14ac:dyDescent="0.15">
      <c r="A1367" s="94" t="str">
        <f t="shared" si="21"/>
        <v>Garst8481IT</v>
      </c>
      <c r="B1367" s="94" t="s">
        <v>1849</v>
      </c>
      <c r="C1367" s="94" t="s">
        <v>1881</v>
      </c>
      <c r="D1367" s="94" t="s">
        <v>1383</v>
      </c>
      <c r="E1367" s="17">
        <v>112</v>
      </c>
    </row>
    <row r="1368" spans="1:5" x14ac:dyDescent="0.15">
      <c r="A1368" s="94" t="str">
        <f t="shared" si="21"/>
        <v>Garst8482CBLLIT</v>
      </c>
      <c r="B1368" s="94" t="s">
        <v>1849</v>
      </c>
      <c r="C1368" s="94" t="s">
        <v>838</v>
      </c>
      <c r="D1368" s="94" t="s">
        <v>1343</v>
      </c>
      <c r="E1368" s="17">
        <v>112</v>
      </c>
    </row>
    <row r="1369" spans="1:5" x14ac:dyDescent="0.15">
      <c r="A1369" s="94" t="str">
        <f t="shared" si="21"/>
        <v>Garst8488IT</v>
      </c>
      <c r="B1369" s="94" t="s">
        <v>1849</v>
      </c>
      <c r="C1369" s="94" t="s">
        <v>1882</v>
      </c>
      <c r="D1369" s="94" t="s">
        <v>1383</v>
      </c>
      <c r="E1369" s="17">
        <v>112</v>
      </c>
    </row>
    <row r="1370" spans="1:5" x14ac:dyDescent="0.15">
      <c r="A1370" s="94" t="str">
        <f t="shared" si="21"/>
        <v>Garst8489GT</v>
      </c>
      <c r="B1370" s="94" t="s">
        <v>1849</v>
      </c>
      <c r="C1370" s="94" t="s">
        <v>1883</v>
      </c>
      <c r="D1370" s="94" t="s">
        <v>7</v>
      </c>
      <c r="E1370" s="17">
        <v>112</v>
      </c>
    </row>
    <row r="1371" spans="1:5" x14ac:dyDescent="0.15">
      <c r="A1371" s="94" t="str">
        <f t="shared" si="21"/>
        <v>Garst84A53</v>
      </c>
      <c r="B1371" s="94" t="s">
        <v>1849</v>
      </c>
      <c r="C1371" s="94" t="s">
        <v>839</v>
      </c>
      <c r="D1371" s="94" t="s">
        <v>2568</v>
      </c>
      <c r="E1371" s="17">
        <v>112</v>
      </c>
    </row>
    <row r="1372" spans="1:5" x14ac:dyDescent="0.15">
      <c r="A1372" s="94" t="str">
        <f t="shared" si="21"/>
        <v>Garst84B26</v>
      </c>
      <c r="B1372" s="94" t="s">
        <v>1849</v>
      </c>
      <c r="C1372" s="94" t="s">
        <v>840</v>
      </c>
      <c r="D1372" s="94" t="s">
        <v>1880</v>
      </c>
      <c r="E1372" s="17">
        <v>110</v>
      </c>
    </row>
    <row r="1373" spans="1:5" x14ac:dyDescent="0.15">
      <c r="A1373" s="94" t="str">
        <f t="shared" si="21"/>
        <v>Garst84D47</v>
      </c>
      <c r="B1373" s="94" t="s">
        <v>1849</v>
      </c>
      <c r="C1373" s="94" t="s">
        <v>841</v>
      </c>
      <c r="D1373" s="94" t="s">
        <v>1792</v>
      </c>
      <c r="E1373" s="17">
        <v>111</v>
      </c>
    </row>
    <row r="1374" spans="1:5" x14ac:dyDescent="0.15">
      <c r="A1374" s="94" t="str">
        <f t="shared" si="21"/>
        <v>Garst84F34</v>
      </c>
      <c r="B1374" s="94" t="s">
        <v>1849</v>
      </c>
      <c r="C1374" s="94" t="s">
        <v>842</v>
      </c>
      <c r="D1374" s="94" t="s">
        <v>1796</v>
      </c>
      <c r="E1374" s="17">
        <v>110</v>
      </c>
    </row>
    <row r="1375" spans="1:5" x14ac:dyDescent="0.15">
      <c r="A1375" s="94" t="str">
        <f t="shared" si="21"/>
        <v>Garst84F34</v>
      </c>
      <c r="B1375" s="94" t="s">
        <v>1849</v>
      </c>
      <c r="C1375" s="94" t="s">
        <v>842</v>
      </c>
      <c r="D1375" s="94" t="s">
        <v>1796</v>
      </c>
      <c r="E1375" s="17">
        <v>110</v>
      </c>
    </row>
    <row r="1376" spans="1:5" x14ac:dyDescent="0.15">
      <c r="A1376" s="94" t="str">
        <f t="shared" si="21"/>
        <v>Garst84H80</v>
      </c>
      <c r="B1376" s="94" t="s">
        <v>1849</v>
      </c>
      <c r="C1376" s="94" t="s">
        <v>843</v>
      </c>
      <c r="D1376" s="94" t="s">
        <v>1796</v>
      </c>
      <c r="E1376" s="17">
        <v>112</v>
      </c>
    </row>
    <row r="1377" spans="1:5" x14ac:dyDescent="0.15">
      <c r="A1377" s="94" t="str">
        <f t="shared" si="21"/>
        <v>Garst84N16</v>
      </c>
      <c r="B1377" s="94" t="s">
        <v>1849</v>
      </c>
      <c r="C1377" s="94" t="s">
        <v>844</v>
      </c>
      <c r="D1377" s="94" t="s">
        <v>1491</v>
      </c>
      <c r="E1377" s="17">
        <v>111</v>
      </c>
    </row>
    <row r="1378" spans="1:5" x14ac:dyDescent="0.15">
      <c r="A1378" s="94" t="str">
        <f t="shared" si="21"/>
        <v>Garst84N18-3000GT</v>
      </c>
      <c r="B1378" s="94" t="s">
        <v>1849</v>
      </c>
      <c r="C1378" s="94" t="s">
        <v>580</v>
      </c>
      <c r="D1378" s="94" t="s">
        <v>1796</v>
      </c>
      <c r="E1378" s="17">
        <v>111</v>
      </c>
    </row>
    <row r="1379" spans="1:5" x14ac:dyDescent="0.15">
      <c r="A1379" s="94" t="str">
        <f t="shared" si="21"/>
        <v>Garst84Q54GT</v>
      </c>
      <c r="B1379" s="94" t="s">
        <v>1849</v>
      </c>
      <c r="C1379" s="94" t="s">
        <v>581</v>
      </c>
      <c r="D1379" s="94" t="s">
        <v>7</v>
      </c>
      <c r="E1379" s="17">
        <v>111</v>
      </c>
    </row>
    <row r="1380" spans="1:5" x14ac:dyDescent="0.15">
      <c r="A1380" s="94" t="str">
        <f t="shared" si="21"/>
        <v>Garst84Q55</v>
      </c>
      <c r="B1380" s="94" t="s">
        <v>1849</v>
      </c>
      <c r="C1380" s="94" t="s">
        <v>845</v>
      </c>
      <c r="D1380" s="94" t="s">
        <v>1796</v>
      </c>
      <c r="E1380" s="17">
        <v>112</v>
      </c>
    </row>
    <row r="1381" spans="1:5" x14ac:dyDescent="0.15">
      <c r="A1381" s="94" t="str">
        <f t="shared" si="21"/>
        <v>Garst84S93</v>
      </c>
      <c r="B1381" s="94" t="s">
        <v>1849</v>
      </c>
      <c r="C1381" s="94" t="s">
        <v>846</v>
      </c>
      <c r="D1381" s="94" t="s">
        <v>1787</v>
      </c>
      <c r="E1381" s="17">
        <v>112</v>
      </c>
    </row>
    <row r="1382" spans="1:5" x14ac:dyDescent="0.15">
      <c r="A1382" s="94" t="str">
        <f t="shared" si="21"/>
        <v>Garst84U57</v>
      </c>
      <c r="B1382" s="94" t="s">
        <v>1849</v>
      </c>
      <c r="C1382" s="94" t="s">
        <v>847</v>
      </c>
      <c r="D1382" s="94" t="s">
        <v>1792</v>
      </c>
      <c r="E1382" s="17">
        <v>110</v>
      </c>
    </row>
    <row r="1383" spans="1:5" x14ac:dyDescent="0.15">
      <c r="A1383" s="94" t="str">
        <f t="shared" si="21"/>
        <v>Garst84U57</v>
      </c>
      <c r="B1383" s="94" t="s">
        <v>1849</v>
      </c>
      <c r="C1383" s="94" t="s">
        <v>847</v>
      </c>
      <c r="D1383" s="94" t="s">
        <v>1792</v>
      </c>
      <c r="E1383" s="17">
        <v>112</v>
      </c>
    </row>
    <row r="1384" spans="1:5" x14ac:dyDescent="0.15">
      <c r="A1384" s="94" t="str">
        <f t="shared" si="21"/>
        <v>Garst84U58-3000GT</v>
      </c>
      <c r="B1384" s="94" t="s">
        <v>1849</v>
      </c>
      <c r="C1384" s="94" t="s">
        <v>582</v>
      </c>
      <c r="D1384" s="94" t="s">
        <v>1796</v>
      </c>
      <c r="E1384" s="17">
        <v>110</v>
      </c>
    </row>
    <row r="1385" spans="1:5" x14ac:dyDescent="0.15">
      <c r="A1385" s="94" t="str">
        <f t="shared" si="21"/>
        <v>Garst84U94</v>
      </c>
      <c r="B1385" s="94" t="s">
        <v>1849</v>
      </c>
      <c r="C1385" s="94" t="s">
        <v>848</v>
      </c>
      <c r="D1385" s="94" t="s">
        <v>1792</v>
      </c>
      <c r="E1385" s="17">
        <v>112</v>
      </c>
    </row>
    <row r="1386" spans="1:5" x14ac:dyDescent="0.15">
      <c r="A1386" s="94" t="str">
        <f t="shared" si="21"/>
        <v>Garst84W95</v>
      </c>
      <c r="B1386" s="94" t="s">
        <v>1849</v>
      </c>
      <c r="C1386" s="94" t="s">
        <v>849</v>
      </c>
      <c r="D1386" s="94" t="s">
        <v>1791</v>
      </c>
      <c r="E1386" s="17">
        <v>112</v>
      </c>
    </row>
    <row r="1387" spans="1:5" x14ac:dyDescent="0.15">
      <c r="A1387" s="94" t="str">
        <f t="shared" si="21"/>
        <v>Garst8514HX/LL</v>
      </c>
      <c r="B1387" s="94" t="s">
        <v>1849</v>
      </c>
      <c r="C1387" s="94" t="s">
        <v>1884</v>
      </c>
      <c r="D1387" s="94" t="s">
        <v>1485</v>
      </c>
      <c r="E1387" s="17">
        <v>110</v>
      </c>
    </row>
    <row r="1388" spans="1:5" x14ac:dyDescent="0.15">
      <c r="A1388" s="94" t="str">
        <f t="shared" si="21"/>
        <v>Garst8518LL</v>
      </c>
      <c r="B1388" s="94" t="s">
        <v>1849</v>
      </c>
      <c r="C1388" s="94" t="s">
        <v>1885</v>
      </c>
      <c r="D1388" s="94" t="s">
        <v>1787</v>
      </c>
      <c r="E1388" s="17">
        <v>107</v>
      </c>
    </row>
    <row r="1389" spans="1:5" x14ac:dyDescent="0.15">
      <c r="A1389" s="94" t="str">
        <f t="shared" si="21"/>
        <v>Garst8518LL</v>
      </c>
      <c r="B1389" s="94" t="s">
        <v>1849</v>
      </c>
      <c r="C1389" s="94" t="s">
        <v>1885</v>
      </c>
      <c r="D1389" s="94" t="s">
        <v>1787</v>
      </c>
      <c r="E1389" s="17">
        <v>107</v>
      </c>
    </row>
    <row r="1390" spans="1:5" x14ac:dyDescent="0.15">
      <c r="A1390" s="94" t="str">
        <f t="shared" si="21"/>
        <v>Garst8523IT</v>
      </c>
      <c r="B1390" s="94" t="s">
        <v>1849</v>
      </c>
      <c r="C1390" s="94" t="s">
        <v>1886</v>
      </c>
      <c r="D1390" s="94" t="s">
        <v>1383</v>
      </c>
      <c r="E1390" s="17">
        <v>108</v>
      </c>
    </row>
    <row r="1391" spans="1:5" x14ac:dyDescent="0.15">
      <c r="A1391" s="94" t="str">
        <f t="shared" si="21"/>
        <v>Garst8541IT</v>
      </c>
      <c r="B1391" s="94" t="s">
        <v>1849</v>
      </c>
      <c r="C1391" s="94" t="s">
        <v>1887</v>
      </c>
      <c r="D1391" s="94" t="s">
        <v>1383</v>
      </c>
      <c r="E1391" s="17">
        <v>108</v>
      </c>
    </row>
    <row r="1392" spans="1:5" x14ac:dyDescent="0.15">
      <c r="A1392" s="94" t="str">
        <f t="shared" si="21"/>
        <v>Garst8545</v>
      </c>
      <c r="B1392" s="94" t="s">
        <v>1849</v>
      </c>
      <c r="C1392" s="94" t="s">
        <v>2216</v>
      </c>
      <c r="D1392" s="94" t="s">
        <v>2641</v>
      </c>
      <c r="E1392" s="17">
        <v>109</v>
      </c>
    </row>
    <row r="1393" spans="1:5" x14ac:dyDescent="0.15">
      <c r="A1393" s="94" t="str">
        <f t="shared" si="21"/>
        <v>Garst8554CB/LL</v>
      </c>
      <c r="B1393" s="94" t="s">
        <v>1849</v>
      </c>
      <c r="C1393" s="94" t="s">
        <v>1888</v>
      </c>
      <c r="D1393" s="94" t="s">
        <v>1491</v>
      </c>
      <c r="E1393" s="17">
        <v>107</v>
      </c>
    </row>
    <row r="1394" spans="1:5" x14ac:dyDescent="0.15">
      <c r="A1394" s="94" t="str">
        <f t="shared" si="21"/>
        <v>Garst8562CB/LL</v>
      </c>
      <c r="B1394" s="94" t="s">
        <v>1849</v>
      </c>
      <c r="C1394" s="94" t="s">
        <v>1889</v>
      </c>
      <c r="D1394" s="94" t="s">
        <v>1491</v>
      </c>
      <c r="E1394" s="17">
        <v>106</v>
      </c>
    </row>
    <row r="1395" spans="1:5" x14ac:dyDescent="0.15">
      <c r="A1395" s="94" t="str">
        <f t="shared" si="21"/>
        <v>Garst8568CB/LL</v>
      </c>
      <c r="B1395" s="94" t="s">
        <v>1849</v>
      </c>
      <c r="C1395" s="94" t="s">
        <v>1890</v>
      </c>
      <c r="D1395" s="94" t="s">
        <v>1491</v>
      </c>
      <c r="E1395" s="17">
        <v>109</v>
      </c>
    </row>
    <row r="1396" spans="1:5" x14ac:dyDescent="0.15">
      <c r="A1396" s="94" t="str">
        <f t="shared" si="21"/>
        <v>Garst8571CB/LL</v>
      </c>
      <c r="B1396" s="94" t="s">
        <v>1849</v>
      </c>
      <c r="C1396" s="94" t="s">
        <v>1891</v>
      </c>
      <c r="D1396" s="94" t="s">
        <v>1491</v>
      </c>
      <c r="E1396" s="17">
        <v>106</v>
      </c>
    </row>
    <row r="1397" spans="1:5" x14ac:dyDescent="0.15">
      <c r="A1397" s="94" t="str">
        <f t="shared" si="21"/>
        <v>Garst8573CB/LL/RW</v>
      </c>
      <c r="B1397" s="94" t="s">
        <v>1849</v>
      </c>
      <c r="C1397" s="94" t="s">
        <v>1892</v>
      </c>
      <c r="D1397" s="94" t="s">
        <v>1792</v>
      </c>
      <c r="E1397" s="17">
        <v>106</v>
      </c>
    </row>
    <row r="1398" spans="1:5" x14ac:dyDescent="0.15">
      <c r="A1398" s="94" t="str">
        <f t="shared" si="21"/>
        <v>Garst8575</v>
      </c>
      <c r="B1398" s="94" t="s">
        <v>1849</v>
      </c>
      <c r="C1398" s="94" t="s">
        <v>2858</v>
      </c>
      <c r="D1398" s="94" t="s">
        <v>2641</v>
      </c>
      <c r="E1398" s="17">
        <v>108</v>
      </c>
    </row>
    <row r="1399" spans="1:5" x14ac:dyDescent="0.15">
      <c r="A1399" s="94" t="str">
        <f t="shared" si="21"/>
        <v>Garst8578IT</v>
      </c>
      <c r="B1399" s="94" t="s">
        <v>1849</v>
      </c>
      <c r="C1399" s="94" t="s">
        <v>1893</v>
      </c>
      <c r="D1399" s="94" t="s">
        <v>1383</v>
      </c>
      <c r="E1399" s="17">
        <v>107</v>
      </c>
    </row>
    <row r="1400" spans="1:5" x14ac:dyDescent="0.15">
      <c r="A1400" s="94" t="str">
        <f t="shared" si="21"/>
        <v>Garst8578IT</v>
      </c>
      <c r="B1400" s="94" t="s">
        <v>1849</v>
      </c>
      <c r="C1400" s="94" t="s">
        <v>1893</v>
      </c>
      <c r="D1400" s="94" t="s">
        <v>1383</v>
      </c>
      <c r="E1400" s="17">
        <v>107</v>
      </c>
    </row>
    <row r="1401" spans="1:5" x14ac:dyDescent="0.15">
      <c r="A1401" s="94" t="str">
        <f t="shared" si="21"/>
        <v>Garst8579GT</v>
      </c>
      <c r="B1401" s="94" t="s">
        <v>1849</v>
      </c>
      <c r="C1401" s="94" t="s">
        <v>1894</v>
      </c>
      <c r="D1401" s="94" t="s">
        <v>7</v>
      </c>
      <c r="E1401" s="17">
        <v>107</v>
      </c>
    </row>
    <row r="1402" spans="1:5" x14ac:dyDescent="0.15">
      <c r="A1402" s="94" t="str">
        <f t="shared" si="21"/>
        <v>Garst8579GT</v>
      </c>
      <c r="B1402" s="94" t="s">
        <v>1849</v>
      </c>
      <c r="C1402" s="94" t="s">
        <v>1894</v>
      </c>
      <c r="D1402" s="94" t="s">
        <v>7</v>
      </c>
      <c r="E1402" s="17">
        <v>107</v>
      </c>
    </row>
    <row r="1403" spans="1:5" x14ac:dyDescent="0.15">
      <c r="A1403" s="94" t="str">
        <f t="shared" si="21"/>
        <v>Garst8585GLS/IT</v>
      </c>
      <c r="B1403" s="94" t="s">
        <v>1849</v>
      </c>
      <c r="C1403" s="94" t="s">
        <v>140</v>
      </c>
      <c r="D1403" s="94" t="s">
        <v>1383</v>
      </c>
      <c r="E1403" s="17">
        <v>108</v>
      </c>
    </row>
    <row r="1404" spans="1:5" x14ac:dyDescent="0.15">
      <c r="A1404" s="94" t="str">
        <f t="shared" si="21"/>
        <v>Garst8590GT</v>
      </c>
      <c r="B1404" s="94" t="s">
        <v>1849</v>
      </c>
      <c r="C1404" s="94" t="s">
        <v>141</v>
      </c>
      <c r="D1404" s="94" t="s">
        <v>7</v>
      </c>
      <c r="E1404" s="17">
        <v>106</v>
      </c>
    </row>
    <row r="1405" spans="1:5" x14ac:dyDescent="0.15">
      <c r="A1405" s="94" t="str">
        <f t="shared" si="21"/>
        <v>Garst8590GT</v>
      </c>
      <c r="B1405" s="94" t="s">
        <v>1849</v>
      </c>
      <c r="C1405" s="94" t="s">
        <v>141</v>
      </c>
      <c r="D1405" s="94" t="s">
        <v>7</v>
      </c>
      <c r="E1405" s="17">
        <v>106</v>
      </c>
    </row>
    <row r="1406" spans="1:5" x14ac:dyDescent="0.15">
      <c r="A1406" s="94" t="str">
        <f t="shared" si="21"/>
        <v>Garst8590IT</v>
      </c>
      <c r="B1406" s="94" t="s">
        <v>1849</v>
      </c>
      <c r="C1406" s="94" t="s">
        <v>142</v>
      </c>
      <c r="D1406" s="94" t="s">
        <v>1383</v>
      </c>
      <c r="E1406" s="17">
        <v>106</v>
      </c>
    </row>
    <row r="1407" spans="1:5" x14ac:dyDescent="0.15">
      <c r="A1407" s="94" t="str">
        <f t="shared" si="21"/>
        <v>Garst85E97</v>
      </c>
      <c r="B1407" s="94" t="s">
        <v>1849</v>
      </c>
      <c r="C1407" s="94" t="s">
        <v>850</v>
      </c>
      <c r="D1407" s="94" t="s">
        <v>7</v>
      </c>
      <c r="E1407" s="17">
        <v>108</v>
      </c>
    </row>
    <row r="1408" spans="1:5" x14ac:dyDescent="0.15">
      <c r="A1408" s="94" t="str">
        <f t="shared" si="21"/>
        <v>Garst85E98-3000GT</v>
      </c>
      <c r="B1408" s="94" t="s">
        <v>1849</v>
      </c>
      <c r="C1408" s="94" t="s">
        <v>583</v>
      </c>
      <c r="D1408" s="94" t="s">
        <v>1796</v>
      </c>
      <c r="E1408" s="17">
        <v>108</v>
      </c>
    </row>
    <row r="1409" spans="1:5" x14ac:dyDescent="0.15">
      <c r="A1409" s="94" t="str">
        <f t="shared" si="21"/>
        <v>Garst85K16</v>
      </c>
      <c r="B1409" s="94" t="s">
        <v>1849</v>
      </c>
      <c r="C1409" s="94" t="s">
        <v>851</v>
      </c>
      <c r="D1409" s="94" t="s">
        <v>7</v>
      </c>
      <c r="E1409" s="17">
        <v>109</v>
      </c>
    </row>
    <row r="1410" spans="1:5" x14ac:dyDescent="0.15">
      <c r="A1410" s="94" t="str">
        <f t="shared" ref="A1410:A1473" si="22">B1410&amp;C1410</f>
        <v>Garst85K17-3000GT</v>
      </c>
      <c r="B1410" s="94" t="s">
        <v>1849</v>
      </c>
      <c r="C1410" s="94" t="s">
        <v>584</v>
      </c>
      <c r="D1410" s="94" t="s">
        <v>1796</v>
      </c>
      <c r="E1410" s="17">
        <v>110</v>
      </c>
    </row>
    <row r="1411" spans="1:5" x14ac:dyDescent="0.15">
      <c r="A1411" s="94" t="str">
        <f t="shared" si="22"/>
        <v>Garst85N72</v>
      </c>
      <c r="B1411" s="94" t="s">
        <v>1849</v>
      </c>
      <c r="C1411" s="94" t="s">
        <v>852</v>
      </c>
      <c r="D1411" s="94" t="s">
        <v>2568</v>
      </c>
      <c r="E1411" s="17">
        <v>106</v>
      </c>
    </row>
    <row r="1412" spans="1:5" x14ac:dyDescent="0.15">
      <c r="A1412" s="94" t="str">
        <f t="shared" si="22"/>
        <v>Garst85R29</v>
      </c>
      <c r="B1412" s="94" t="s">
        <v>1849</v>
      </c>
      <c r="C1412" s="94" t="s">
        <v>853</v>
      </c>
      <c r="D1412" s="94" t="s">
        <v>2568</v>
      </c>
      <c r="E1412" s="17">
        <v>108</v>
      </c>
    </row>
    <row r="1413" spans="1:5" x14ac:dyDescent="0.15">
      <c r="A1413" s="94" t="str">
        <f t="shared" si="22"/>
        <v>Garst85R29</v>
      </c>
      <c r="B1413" s="94" t="s">
        <v>1849</v>
      </c>
      <c r="C1413" s="94" t="s">
        <v>853</v>
      </c>
      <c r="D1413" s="94" t="s">
        <v>1791</v>
      </c>
      <c r="E1413" s="17">
        <v>108</v>
      </c>
    </row>
    <row r="1414" spans="1:5" x14ac:dyDescent="0.15">
      <c r="A1414" s="94" t="str">
        <f t="shared" si="22"/>
        <v>Garst85V86GT</v>
      </c>
      <c r="B1414" s="94" t="s">
        <v>1849</v>
      </c>
      <c r="C1414" s="94" t="s">
        <v>585</v>
      </c>
      <c r="D1414" s="94" t="s">
        <v>7</v>
      </c>
      <c r="E1414" s="17">
        <v>107</v>
      </c>
    </row>
    <row r="1415" spans="1:5" x14ac:dyDescent="0.15">
      <c r="A1415" s="94" t="str">
        <f t="shared" si="22"/>
        <v>Garst85V87</v>
      </c>
      <c r="B1415" s="94" t="s">
        <v>1849</v>
      </c>
      <c r="C1415" s="94" t="s">
        <v>854</v>
      </c>
      <c r="D1415" s="94" t="s">
        <v>1791</v>
      </c>
      <c r="E1415" s="17">
        <v>107</v>
      </c>
    </row>
    <row r="1416" spans="1:5" x14ac:dyDescent="0.15">
      <c r="A1416" s="94" t="str">
        <f t="shared" si="22"/>
        <v>Garst85V88-3000GT</v>
      </c>
      <c r="B1416" s="94" t="s">
        <v>1849</v>
      </c>
      <c r="C1416" s="94" t="s">
        <v>586</v>
      </c>
      <c r="D1416" s="94" t="s">
        <v>1796</v>
      </c>
      <c r="E1416" s="17">
        <v>107</v>
      </c>
    </row>
    <row r="1417" spans="1:5" x14ac:dyDescent="0.15">
      <c r="A1417" s="94" t="str">
        <f t="shared" si="22"/>
        <v>Garst8610CB/LL/RW</v>
      </c>
      <c r="B1417" s="94" t="s">
        <v>1849</v>
      </c>
      <c r="C1417" s="94" t="s">
        <v>2436</v>
      </c>
      <c r="D1417" s="94" t="s">
        <v>1792</v>
      </c>
      <c r="E1417" s="17">
        <v>105</v>
      </c>
    </row>
    <row r="1418" spans="1:5" x14ac:dyDescent="0.15">
      <c r="A1418" s="94" t="str">
        <f t="shared" si="22"/>
        <v>Garst8624HX/LL</v>
      </c>
      <c r="B1418" s="94" t="s">
        <v>1849</v>
      </c>
      <c r="C1418" s="94" t="s">
        <v>2437</v>
      </c>
      <c r="D1418" s="94" t="s">
        <v>1485</v>
      </c>
      <c r="E1418" s="17">
        <v>104</v>
      </c>
    </row>
    <row r="1419" spans="1:5" x14ac:dyDescent="0.15">
      <c r="A1419" s="94" t="str">
        <f t="shared" si="22"/>
        <v>Garst8625</v>
      </c>
      <c r="B1419" s="94" t="s">
        <v>1849</v>
      </c>
      <c r="C1419" s="94" t="s">
        <v>2859</v>
      </c>
      <c r="D1419" s="94" t="s">
        <v>2641</v>
      </c>
      <c r="E1419" s="17">
        <v>104</v>
      </c>
    </row>
    <row r="1420" spans="1:5" x14ac:dyDescent="0.15">
      <c r="A1420" s="94" t="str">
        <f t="shared" si="22"/>
        <v>Garst8634GT</v>
      </c>
      <c r="B1420" s="94" t="s">
        <v>1849</v>
      </c>
      <c r="C1420" s="94" t="s">
        <v>2438</v>
      </c>
      <c r="D1420" s="94" t="s">
        <v>7</v>
      </c>
      <c r="E1420" s="17">
        <v>105</v>
      </c>
    </row>
    <row r="1421" spans="1:5" x14ac:dyDescent="0.15">
      <c r="A1421" s="94" t="str">
        <f t="shared" si="22"/>
        <v>Garst8640IT</v>
      </c>
      <c r="B1421" s="94" t="s">
        <v>1849</v>
      </c>
      <c r="C1421" s="94" t="s">
        <v>2439</v>
      </c>
      <c r="D1421" s="94" t="s">
        <v>1383</v>
      </c>
      <c r="E1421" s="17">
        <v>104</v>
      </c>
    </row>
    <row r="1422" spans="1:5" x14ac:dyDescent="0.15">
      <c r="A1422" s="94" t="str">
        <f t="shared" si="22"/>
        <v>Garst8641CB/LL/RW</v>
      </c>
      <c r="B1422" s="94" t="s">
        <v>1849</v>
      </c>
      <c r="C1422" s="94" t="s">
        <v>2440</v>
      </c>
      <c r="D1422" s="94" t="s">
        <v>1792</v>
      </c>
      <c r="E1422" s="17">
        <v>105</v>
      </c>
    </row>
    <row r="1423" spans="1:5" x14ac:dyDescent="0.15">
      <c r="A1423" s="94" t="str">
        <f t="shared" si="22"/>
        <v>Garst8676IT</v>
      </c>
      <c r="B1423" s="94" t="s">
        <v>1849</v>
      </c>
      <c r="C1423" s="94" t="s">
        <v>2441</v>
      </c>
      <c r="D1423" s="94" t="s">
        <v>1383</v>
      </c>
      <c r="E1423" s="17">
        <v>105</v>
      </c>
    </row>
    <row r="1424" spans="1:5" x14ac:dyDescent="0.15">
      <c r="A1424" s="94" t="str">
        <f t="shared" si="22"/>
        <v>Garst8676IT</v>
      </c>
      <c r="B1424" s="94" t="s">
        <v>1849</v>
      </c>
      <c r="C1424" s="94" t="s">
        <v>2441</v>
      </c>
      <c r="D1424" s="94" t="s">
        <v>1383</v>
      </c>
      <c r="E1424" s="17">
        <v>105</v>
      </c>
    </row>
    <row r="1425" spans="1:5" x14ac:dyDescent="0.15">
      <c r="A1425" s="94" t="str">
        <f t="shared" si="22"/>
        <v>Garst8677GT</v>
      </c>
      <c r="B1425" s="94" t="s">
        <v>1849</v>
      </c>
      <c r="C1425" s="94" t="s">
        <v>2442</v>
      </c>
      <c r="D1425" s="94" t="s">
        <v>7</v>
      </c>
      <c r="E1425" s="17">
        <v>105</v>
      </c>
    </row>
    <row r="1426" spans="1:5" x14ac:dyDescent="0.15">
      <c r="A1426" s="94" t="str">
        <f t="shared" si="22"/>
        <v>Garst8687HX/LL/IT</v>
      </c>
      <c r="B1426" s="94" t="s">
        <v>1849</v>
      </c>
      <c r="C1426" s="94" t="s">
        <v>2443</v>
      </c>
      <c r="D1426" s="94" t="s">
        <v>1862</v>
      </c>
      <c r="E1426" s="17">
        <v>105</v>
      </c>
    </row>
    <row r="1427" spans="1:5" x14ac:dyDescent="0.15">
      <c r="A1427" s="94" t="str">
        <f t="shared" si="22"/>
        <v>Garst8688GT</v>
      </c>
      <c r="B1427" s="94" t="s">
        <v>1849</v>
      </c>
      <c r="C1427" s="94" t="s">
        <v>2444</v>
      </c>
      <c r="D1427" s="94" t="s">
        <v>7</v>
      </c>
      <c r="E1427" s="17">
        <v>104</v>
      </c>
    </row>
    <row r="1428" spans="1:5" x14ac:dyDescent="0.15">
      <c r="A1428" s="94" t="str">
        <f t="shared" si="22"/>
        <v>Garst8688GT</v>
      </c>
      <c r="B1428" s="94" t="s">
        <v>1849</v>
      </c>
      <c r="C1428" s="94" t="s">
        <v>2444</v>
      </c>
      <c r="D1428" s="94" t="s">
        <v>7</v>
      </c>
      <c r="E1428" s="17">
        <v>104</v>
      </c>
    </row>
    <row r="1429" spans="1:5" x14ac:dyDescent="0.15">
      <c r="A1429" s="94" t="str">
        <f t="shared" si="22"/>
        <v>Garst8689IT</v>
      </c>
      <c r="B1429" s="94" t="s">
        <v>1849</v>
      </c>
      <c r="C1429" s="94" t="s">
        <v>2445</v>
      </c>
      <c r="D1429" s="94" t="s">
        <v>1383</v>
      </c>
      <c r="E1429" s="17">
        <v>104</v>
      </c>
    </row>
    <row r="1430" spans="1:5" x14ac:dyDescent="0.15">
      <c r="A1430" s="94" t="str">
        <f t="shared" si="22"/>
        <v>Garst8693</v>
      </c>
      <c r="B1430" s="94" t="s">
        <v>1849</v>
      </c>
      <c r="C1430" s="94" t="s">
        <v>855</v>
      </c>
      <c r="D1430" s="94" t="s">
        <v>1491</v>
      </c>
      <c r="E1430" s="17">
        <v>105</v>
      </c>
    </row>
    <row r="1431" spans="1:5" x14ac:dyDescent="0.15">
      <c r="A1431" s="94" t="str">
        <f t="shared" si="22"/>
        <v>Garst86A94</v>
      </c>
      <c r="B1431" s="94" t="s">
        <v>1849</v>
      </c>
      <c r="C1431" s="94" t="s">
        <v>856</v>
      </c>
      <c r="D1431" s="94" t="s">
        <v>1792</v>
      </c>
      <c r="E1431" s="17">
        <v>105</v>
      </c>
    </row>
    <row r="1432" spans="1:5" x14ac:dyDescent="0.15">
      <c r="A1432" s="94" t="str">
        <f t="shared" si="22"/>
        <v>Garst86C74</v>
      </c>
      <c r="B1432" s="94" t="s">
        <v>1849</v>
      </c>
      <c r="C1432" s="94" t="s">
        <v>857</v>
      </c>
      <c r="D1432" s="94" t="s">
        <v>2568</v>
      </c>
      <c r="E1432" s="17">
        <v>105</v>
      </c>
    </row>
    <row r="1433" spans="1:5" x14ac:dyDescent="0.15">
      <c r="A1433" s="94" t="str">
        <f t="shared" si="22"/>
        <v>Garst86G35</v>
      </c>
      <c r="B1433" s="94" t="s">
        <v>1849</v>
      </c>
      <c r="C1433" s="94" t="s">
        <v>858</v>
      </c>
      <c r="D1433" s="94" t="s">
        <v>1796</v>
      </c>
      <c r="E1433" s="17">
        <v>105</v>
      </c>
    </row>
    <row r="1434" spans="1:5" x14ac:dyDescent="0.15">
      <c r="A1434" s="94" t="str">
        <f t="shared" si="22"/>
        <v>Garst86G35-</v>
      </c>
      <c r="B1434" s="94" t="s">
        <v>1849</v>
      </c>
      <c r="C1434" s="94" t="s">
        <v>859</v>
      </c>
      <c r="D1434" s="94" t="s">
        <v>1796</v>
      </c>
      <c r="E1434" s="17">
        <v>105</v>
      </c>
    </row>
    <row r="1435" spans="1:5" x14ac:dyDescent="0.15">
      <c r="A1435" s="94" t="str">
        <f t="shared" si="22"/>
        <v>Garst86M39</v>
      </c>
      <c r="B1435" s="94" t="s">
        <v>1849</v>
      </c>
      <c r="C1435" s="94" t="s">
        <v>860</v>
      </c>
      <c r="D1435" s="94" t="s">
        <v>1796</v>
      </c>
      <c r="E1435" s="17">
        <v>104</v>
      </c>
    </row>
    <row r="1436" spans="1:5" x14ac:dyDescent="0.15">
      <c r="A1436" s="94" t="str">
        <f t="shared" si="22"/>
        <v>Garst86M85</v>
      </c>
      <c r="B1436" s="94" t="s">
        <v>1849</v>
      </c>
      <c r="C1436" s="94" t="s">
        <v>861</v>
      </c>
      <c r="D1436" s="94" t="s">
        <v>1787</v>
      </c>
      <c r="E1436" s="17">
        <v>104</v>
      </c>
    </row>
    <row r="1437" spans="1:5" x14ac:dyDescent="0.15">
      <c r="A1437" s="94" t="str">
        <f t="shared" si="22"/>
        <v>Garst86T82</v>
      </c>
      <c r="B1437" s="94" t="s">
        <v>1849</v>
      </c>
      <c r="C1437" s="94" t="s">
        <v>862</v>
      </c>
      <c r="D1437" s="94" t="s">
        <v>1796</v>
      </c>
      <c r="E1437" s="17">
        <v>104</v>
      </c>
    </row>
    <row r="1438" spans="1:5" x14ac:dyDescent="0.15">
      <c r="A1438" s="94" t="str">
        <f t="shared" si="22"/>
        <v>Garst86T83</v>
      </c>
      <c r="B1438" s="94" t="s">
        <v>1849</v>
      </c>
      <c r="C1438" s="94" t="s">
        <v>863</v>
      </c>
      <c r="D1438" s="94" t="s">
        <v>1791</v>
      </c>
      <c r="E1438" s="17">
        <v>104</v>
      </c>
    </row>
    <row r="1439" spans="1:5" x14ac:dyDescent="0.15">
      <c r="A1439" s="94" t="str">
        <f t="shared" si="22"/>
        <v>Garst86T83</v>
      </c>
      <c r="B1439" s="94" t="s">
        <v>1849</v>
      </c>
      <c r="C1439" s="94" t="s">
        <v>863</v>
      </c>
      <c r="D1439" s="94" t="s">
        <v>1791</v>
      </c>
      <c r="E1439" s="17">
        <v>104</v>
      </c>
    </row>
    <row r="1440" spans="1:5" x14ac:dyDescent="0.15">
      <c r="A1440" s="94" t="str">
        <f t="shared" si="22"/>
        <v>Garst8715</v>
      </c>
      <c r="B1440" s="94" t="s">
        <v>1849</v>
      </c>
      <c r="C1440" s="94" t="s">
        <v>2860</v>
      </c>
      <c r="D1440" s="94" t="s">
        <v>2641</v>
      </c>
      <c r="E1440" s="17">
        <v>101</v>
      </c>
    </row>
    <row r="1441" spans="1:5" x14ac:dyDescent="0.15">
      <c r="A1441" s="94" t="str">
        <f t="shared" si="22"/>
        <v>Garst8716</v>
      </c>
      <c r="B1441" s="94" t="s">
        <v>1849</v>
      </c>
      <c r="C1441" s="94" t="s">
        <v>2861</v>
      </c>
      <c r="D1441" s="94" t="s">
        <v>2641</v>
      </c>
      <c r="E1441" s="17">
        <v>100</v>
      </c>
    </row>
    <row r="1442" spans="1:5" x14ac:dyDescent="0.15">
      <c r="A1442" s="94" t="str">
        <f t="shared" si="22"/>
        <v>Garst8725</v>
      </c>
      <c r="B1442" s="94" t="s">
        <v>1849</v>
      </c>
      <c r="C1442" s="94" t="s">
        <v>2862</v>
      </c>
      <c r="D1442" s="94" t="s">
        <v>2641</v>
      </c>
      <c r="E1442" s="17">
        <v>102</v>
      </c>
    </row>
    <row r="1443" spans="1:5" x14ac:dyDescent="0.15">
      <c r="A1443" s="94" t="str">
        <f t="shared" si="22"/>
        <v>Garst8758CB/LL/RW</v>
      </c>
      <c r="B1443" s="94" t="s">
        <v>1849</v>
      </c>
      <c r="C1443" s="94" t="s">
        <v>2866</v>
      </c>
      <c r="D1443" s="94" t="s">
        <v>1792</v>
      </c>
      <c r="E1443" s="17">
        <v>100</v>
      </c>
    </row>
    <row r="1444" spans="1:5" x14ac:dyDescent="0.15">
      <c r="A1444" s="94" t="str">
        <f t="shared" si="22"/>
        <v>Garst8775LL</v>
      </c>
      <c r="B1444" s="94" t="s">
        <v>1849</v>
      </c>
      <c r="C1444" s="94" t="s">
        <v>2867</v>
      </c>
      <c r="D1444" s="94" t="s">
        <v>1787</v>
      </c>
      <c r="E1444" s="17">
        <v>100</v>
      </c>
    </row>
    <row r="1445" spans="1:5" x14ac:dyDescent="0.15">
      <c r="A1445" s="94" t="str">
        <f t="shared" si="22"/>
        <v>Garst8792CB/LL</v>
      </c>
      <c r="B1445" s="94" t="s">
        <v>1849</v>
      </c>
      <c r="C1445" s="94" t="s">
        <v>2868</v>
      </c>
      <c r="D1445" s="94" t="s">
        <v>1491</v>
      </c>
      <c r="E1445" s="17">
        <v>99</v>
      </c>
    </row>
    <row r="1446" spans="1:5" x14ac:dyDescent="0.15">
      <c r="A1446" s="94" t="str">
        <f t="shared" si="22"/>
        <v>Garst8792CB/LL</v>
      </c>
      <c r="B1446" s="94" t="s">
        <v>1849</v>
      </c>
      <c r="C1446" s="94" t="s">
        <v>2868</v>
      </c>
      <c r="D1446" s="94" t="s">
        <v>1491</v>
      </c>
      <c r="E1446" s="17">
        <v>99</v>
      </c>
    </row>
    <row r="1447" spans="1:5" x14ac:dyDescent="0.15">
      <c r="A1447" s="94" t="str">
        <f t="shared" si="22"/>
        <v>Garst8792CB/LL</v>
      </c>
      <c r="B1447" s="94" t="s">
        <v>1849</v>
      </c>
      <c r="C1447" s="94" t="s">
        <v>2868</v>
      </c>
      <c r="D1447" s="94" t="s">
        <v>1491</v>
      </c>
      <c r="E1447" s="17">
        <v>99</v>
      </c>
    </row>
    <row r="1448" spans="1:5" x14ac:dyDescent="0.15">
      <c r="A1448" s="94" t="str">
        <f t="shared" si="22"/>
        <v>Garst87A63</v>
      </c>
      <c r="B1448" s="94" t="s">
        <v>1849</v>
      </c>
      <c r="C1448" s="94" t="s">
        <v>2869</v>
      </c>
      <c r="D1448" s="94" t="s">
        <v>2641</v>
      </c>
      <c r="E1448" s="17">
        <v>100</v>
      </c>
    </row>
    <row r="1449" spans="1:5" x14ac:dyDescent="0.15">
      <c r="A1449" s="94" t="str">
        <f t="shared" si="22"/>
        <v>Garst87G94</v>
      </c>
      <c r="B1449" s="94" t="s">
        <v>1849</v>
      </c>
      <c r="C1449" s="94" t="s">
        <v>864</v>
      </c>
      <c r="D1449" s="94" t="s">
        <v>1796</v>
      </c>
      <c r="E1449" s="17">
        <v>99</v>
      </c>
    </row>
    <row r="1450" spans="1:5" x14ac:dyDescent="0.15">
      <c r="A1450" s="94" t="str">
        <f t="shared" si="22"/>
        <v>Garst87G94</v>
      </c>
      <c r="B1450" s="94" t="s">
        <v>1849</v>
      </c>
      <c r="C1450" s="94" t="s">
        <v>864</v>
      </c>
      <c r="D1450" s="94" t="s">
        <v>1796</v>
      </c>
      <c r="E1450" s="17">
        <v>99</v>
      </c>
    </row>
    <row r="1451" spans="1:5" x14ac:dyDescent="0.15">
      <c r="A1451" s="94" t="str">
        <f t="shared" si="22"/>
        <v>Garst87Q93</v>
      </c>
      <c r="B1451" s="94" t="s">
        <v>1849</v>
      </c>
      <c r="C1451" s="94" t="s">
        <v>865</v>
      </c>
      <c r="D1451" s="94" t="s">
        <v>2568</v>
      </c>
      <c r="E1451" s="17">
        <v>99</v>
      </c>
    </row>
    <row r="1452" spans="1:5" x14ac:dyDescent="0.15">
      <c r="A1452" s="94" t="str">
        <f t="shared" si="22"/>
        <v>Garst87W95</v>
      </c>
      <c r="B1452" s="94" t="s">
        <v>1849</v>
      </c>
      <c r="C1452" s="94" t="s">
        <v>866</v>
      </c>
      <c r="D1452" s="94" t="s">
        <v>1491</v>
      </c>
      <c r="E1452" s="17">
        <v>102</v>
      </c>
    </row>
    <row r="1453" spans="1:5" x14ac:dyDescent="0.15">
      <c r="A1453" s="94" t="str">
        <f t="shared" si="22"/>
        <v>Garst87Y26</v>
      </c>
      <c r="B1453" s="94" t="s">
        <v>1849</v>
      </c>
      <c r="C1453" s="94" t="s">
        <v>931</v>
      </c>
      <c r="D1453" s="94" t="s">
        <v>7</v>
      </c>
      <c r="E1453" s="17">
        <v>102</v>
      </c>
    </row>
    <row r="1454" spans="1:5" x14ac:dyDescent="0.15">
      <c r="A1454" s="94" t="str">
        <f t="shared" si="22"/>
        <v>Garst87Z59</v>
      </c>
      <c r="B1454" s="94" t="s">
        <v>1849</v>
      </c>
      <c r="C1454" s="94" t="s">
        <v>932</v>
      </c>
      <c r="D1454" s="94" t="s">
        <v>1796</v>
      </c>
      <c r="E1454" s="17">
        <v>100</v>
      </c>
    </row>
    <row r="1455" spans="1:5" x14ac:dyDescent="0.15">
      <c r="A1455" s="94" t="str">
        <f t="shared" si="22"/>
        <v>Garst8827GT/CB/LL</v>
      </c>
      <c r="B1455" s="94" t="s">
        <v>1849</v>
      </c>
      <c r="C1455" s="94" t="s">
        <v>933</v>
      </c>
      <c r="D1455" s="94" t="s">
        <v>1791</v>
      </c>
      <c r="E1455" s="17">
        <v>96</v>
      </c>
    </row>
    <row r="1456" spans="1:5" x14ac:dyDescent="0.15">
      <c r="A1456" s="94" t="str">
        <f t="shared" si="22"/>
        <v>Garst8888</v>
      </c>
      <c r="B1456" s="94" t="s">
        <v>1849</v>
      </c>
      <c r="C1456" s="94" t="s">
        <v>934</v>
      </c>
      <c r="D1456" s="94" t="s">
        <v>2641</v>
      </c>
      <c r="E1456" s="17">
        <v>95</v>
      </c>
    </row>
    <row r="1457" spans="1:5" x14ac:dyDescent="0.15">
      <c r="A1457" s="94" t="str">
        <f t="shared" si="22"/>
        <v>Gateway1411</v>
      </c>
      <c r="B1457" s="94" t="s">
        <v>1834</v>
      </c>
      <c r="C1457" s="94" t="s">
        <v>1835</v>
      </c>
      <c r="D1457" s="94" t="s">
        <v>1492</v>
      </c>
    </row>
    <row r="1458" spans="1:5" x14ac:dyDescent="0.15">
      <c r="A1458" s="94" t="str">
        <f t="shared" si="22"/>
        <v>Gateway1415</v>
      </c>
      <c r="B1458" s="94" t="s">
        <v>1834</v>
      </c>
      <c r="C1458" s="94" t="s">
        <v>1836</v>
      </c>
      <c r="D1458" s="94" t="s">
        <v>1492</v>
      </c>
    </row>
    <row r="1459" spans="1:5" x14ac:dyDescent="0.15">
      <c r="A1459" s="94" t="str">
        <f t="shared" si="22"/>
        <v>Gateway1511</v>
      </c>
      <c r="B1459" s="94" t="s">
        <v>1834</v>
      </c>
      <c r="C1459" s="94" t="s">
        <v>1837</v>
      </c>
      <c r="D1459" s="94" t="s">
        <v>1786</v>
      </c>
    </row>
    <row r="1460" spans="1:5" x14ac:dyDescent="0.15">
      <c r="A1460" s="94" t="str">
        <f t="shared" si="22"/>
        <v>Gateway1611</v>
      </c>
      <c r="B1460" s="94" t="s">
        <v>1834</v>
      </c>
      <c r="C1460" s="94" t="s">
        <v>1838</v>
      </c>
      <c r="D1460" s="94" t="s">
        <v>1383</v>
      </c>
    </row>
    <row r="1461" spans="1:5" x14ac:dyDescent="0.15">
      <c r="A1461" s="94" t="str">
        <f t="shared" si="22"/>
        <v>Gateway1615</v>
      </c>
      <c r="B1461" s="94" t="s">
        <v>1834</v>
      </c>
      <c r="C1461" s="94" t="s">
        <v>1839</v>
      </c>
      <c r="D1461" s="94" t="s">
        <v>1383</v>
      </c>
    </row>
    <row r="1462" spans="1:5" x14ac:dyDescent="0.15">
      <c r="A1462" s="94" t="str">
        <f t="shared" si="22"/>
        <v>Gateway1913</v>
      </c>
      <c r="B1462" s="94" t="s">
        <v>1834</v>
      </c>
      <c r="C1462" s="94" t="s">
        <v>1840</v>
      </c>
      <c r="D1462" s="94" t="s">
        <v>1488</v>
      </c>
    </row>
    <row r="1463" spans="1:5" x14ac:dyDescent="0.15">
      <c r="A1463" s="94" t="str">
        <f t="shared" si="22"/>
        <v>Gateway2412</v>
      </c>
      <c r="B1463" s="94" t="s">
        <v>1834</v>
      </c>
      <c r="C1463" s="94" t="s">
        <v>1841</v>
      </c>
      <c r="D1463" s="94" t="s">
        <v>1492</v>
      </c>
    </row>
    <row r="1464" spans="1:5" x14ac:dyDescent="0.15">
      <c r="A1464" s="94" t="str">
        <f t="shared" si="22"/>
        <v>Gateway2416</v>
      </c>
      <c r="B1464" s="94" t="s">
        <v>1834</v>
      </c>
      <c r="C1464" s="94" t="s">
        <v>1842</v>
      </c>
      <c r="D1464" s="94" t="s">
        <v>1492</v>
      </c>
    </row>
    <row r="1465" spans="1:5" x14ac:dyDescent="0.15">
      <c r="A1465" s="94" t="str">
        <f t="shared" si="22"/>
        <v>Gateway2513</v>
      </c>
      <c r="B1465" s="94" t="s">
        <v>1834</v>
      </c>
      <c r="C1465" s="94" t="s">
        <v>126</v>
      </c>
      <c r="D1465" s="94" t="s">
        <v>1786</v>
      </c>
    </row>
    <row r="1466" spans="1:5" x14ac:dyDescent="0.15">
      <c r="A1466" s="94" t="str">
        <f t="shared" si="22"/>
        <v>Gateway2607</v>
      </c>
      <c r="B1466" s="94" t="s">
        <v>1834</v>
      </c>
      <c r="C1466" s="94" t="s">
        <v>1843</v>
      </c>
      <c r="D1466" s="94" t="s">
        <v>1383</v>
      </c>
    </row>
    <row r="1467" spans="1:5" x14ac:dyDescent="0.15">
      <c r="A1467" s="94" t="str">
        <f t="shared" si="22"/>
        <v>Gateway2612</v>
      </c>
      <c r="B1467" s="94" t="s">
        <v>1834</v>
      </c>
      <c r="C1467" s="94" t="s">
        <v>1844</v>
      </c>
      <c r="D1467" s="94" t="s">
        <v>1383</v>
      </c>
    </row>
    <row r="1468" spans="1:5" x14ac:dyDescent="0.15">
      <c r="A1468" s="94" t="str">
        <f t="shared" si="22"/>
        <v>Gateway3415</v>
      </c>
      <c r="B1468" s="94" t="s">
        <v>1834</v>
      </c>
      <c r="C1468" s="94" t="s">
        <v>1845</v>
      </c>
      <c r="D1468" s="94" t="s">
        <v>1492</v>
      </c>
    </row>
    <row r="1469" spans="1:5" x14ac:dyDescent="0.15">
      <c r="A1469" s="94" t="str">
        <f t="shared" si="22"/>
        <v>Gateway3912</v>
      </c>
      <c r="B1469" s="94" t="s">
        <v>1834</v>
      </c>
      <c r="C1469" s="94" t="s">
        <v>1846</v>
      </c>
      <c r="D1469" s="94" t="s">
        <v>1488</v>
      </c>
    </row>
    <row r="1470" spans="1:5" x14ac:dyDescent="0.15">
      <c r="A1470" s="94" t="str">
        <f t="shared" si="22"/>
        <v>Gateway9411</v>
      </c>
      <c r="B1470" s="94" t="s">
        <v>1834</v>
      </c>
      <c r="C1470" s="94" t="s">
        <v>1847</v>
      </c>
      <c r="D1470" s="94" t="s">
        <v>1492</v>
      </c>
    </row>
    <row r="1471" spans="1:5" x14ac:dyDescent="0.15">
      <c r="A1471" s="94" t="str">
        <f t="shared" si="22"/>
        <v>Gateway9512</v>
      </c>
      <c r="B1471" s="94" t="s">
        <v>1834</v>
      </c>
      <c r="C1471" s="94" t="s">
        <v>1848</v>
      </c>
      <c r="D1471" s="94" t="s">
        <v>1786</v>
      </c>
    </row>
    <row r="1472" spans="1:5" x14ac:dyDescent="0.15">
      <c r="A1472" s="94" t="str">
        <f t="shared" si="22"/>
        <v>Gold Country100-07CBR</v>
      </c>
      <c r="B1472" s="94" t="s">
        <v>1811</v>
      </c>
      <c r="C1472" s="94" t="s">
        <v>1812</v>
      </c>
      <c r="D1472" s="94" t="s">
        <v>1488</v>
      </c>
      <c r="E1472" s="17">
        <v>100</v>
      </c>
    </row>
    <row r="1473" spans="1:5" x14ac:dyDescent="0.15">
      <c r="A1473" s="94" t="str">
        <f t="shared" si="22"/>
        <v>Gold Country100-07RR</v>
      </c>
      <c r="B1473" s="94" t="s">
        <v>1811</v>
      </c>
      <c r="C1473" s="94" t="s">
        <v>1813</v>
      </c>
      <c r="D1473" s="94" t="s">
        <v>1786</v>
      </c>
      <c r="E1473" s="17">
        <v>100</v>
      </c>
    </row>
    <row r="1474" spans="1:5" x14ac:dyDescent="0.15">
      <c r="A1474" s="94" t="str">
        <f t="shared" ref="A1474:A1537" si="23">B1474&amp;C1474</f>
        <v>Gold Country100-07VT3</v>
      </c>
      <c r="B1474" s="94" t="s">
        <v>1811</v>
      </c>
      <c r="C1474" s="94" t="s">
        <v>1814</v>
      </c>
      <c r="D1474" s="94" t="s">
        <v>1487</v>
      </c>
      <c r="E1474" s="17">
        <v>100</v>
      </c>
    </row>
    <row r="1475" spans="1:5" x14ac:dyDescent="0.15">
      <c r="A1475" s="94" t="str">
        <f t="shared" si="23"/>
        <v>Gold Country101-01VT3</v>
      </c>
      <c r="B1475" s="94" t="s">
        <v>1811</v>
      </c>
      <c r="C1475" s="94" t="s">
        <v>935</v>
      </c>
      <c r="D1475" s="94" t="s">
        <v>1487</v>
      </c>
      <c r="E1475" s="17">
        <v>101</v>
      </c>
    </row>
    <row r="1476" spans="1:5" x14ac:dyDescent="0.15">
      <c r="A1476" s="94" t="str">
        <f t="shared" si="23"/>
        <v>Gold Country102-04CBR</v>
      </c>
      <c r="B1476" s="94" t="s">
        <v>1811</v>
      </c>
      <c r="C1476" s="94" t="s">
        <v>1815</v>
      </c>
      <c r="D1476" s="94" t="s">
        <v>1488</v>
      </c>
      <c r="E1476" s="17">
        <v>102</v>
      </c>
    </row>
    <row r="1477" spans="1:5" x14ac:dyDescent="0.15">
      <c r="A1477" s="94" t="str">
        <f t="shared" si="23"/>
        <v>Gold Country102-04CV</v>
      </c>
      <c r="B1477" s="94" t="s">
        <v>1811</v>
      </c>
      <c r="C1477" s="94" t="s">
        <v>1816</v>
      </c>
      <c r="D1477" s="94" t="s">
        <v>2641</v>
      </c>
      <c r="E1477" s="17">
        <v>102</v>
      </c>
    </row>
    <row r="1478" spans="1:5" x14ac:dyDescent="0.15">
      <c r="A1478" s="94" t="str">
        <f t="shared" si="23"/>
        <v>Gold Country102-04RR</v>
      </c>
      <c r="B1478" s="94" t="s">
        <v>1811</v>
      </c>
      <c r="C1478" s="94" t="s">
        <v>1817</v>
      </c>
      <c r="D1478" s="94" t="s">
        <v>1786</v>
      </c>
      <c r="E1478" s="17">
        <v>102</v>
      </c>
    </row>
    <row r="1479" spans="1:5" x14ac:dyDescent="0.15">
      <c r="A1479" s="94" t="str">
        <f t="shared" si="23"/>
        <v>Gold Country102-04VT3</v>
      </c>
      <c r="B1479" s="94" t="s">
        <v>1811</v>
      </c>
      <c r="C1479" s="94" t="s">
        <v>1818</v>
      </c>
      <c r="D1479" s="94" t="s">
        <v>1487</v>
      </c>
      <c r="E1479" s="17">
        <v>102</v>
      </c>
    </row>
    <row r="1480" spans="1:5" x14ac:dyDescent="0.15">
      <c r="A1480" s="94" t="str">
        <f t="shared" si="23"/>
        <v>Gold Country106-02CBR</v>
      </c>
      <c r="B1480" s="94" t="s">
        <v>1811</v>
      </c>
      <c r="C1480" s="94" t="s">
        <v>1819</v>
      </c>
      <c r="D1480" s="94" t="s">
        <v>1488</v>
      </c>
      <c r="E1480" s="17">
        <v>106</v>
      </c>
    </row>
    <row r="1481" spans="1:5" x14ac:dyDescent="0.15">
      <c r="A1481" s="94" t="str">
        <f t="shared" si="23"/>
        <v>Gold Country106-02RR</v>
      </c>
      <c r="B1481" s="94" t="s">
        <v>1811</v>
      </c>
      <c r="C1481" s="94" t="s">
        <v>1820</v>
      </c>
      <c r="D1481" s="94" t="s">
        <v>1786</v>
      </c>
      <c r="E1481" s="17">
        <v>106</v>
      </c>
    </row>
    <row r="1482" spans="1:5" x14ac:dyDescent="0.15">
      <c r="A1482" s="94" t="str">
        <f t="shared" si="23"/>
        <v>Gold Country106-02VT3</v>
      </c>
      <c r="B1482" s="94" t="s">
        <v>1811</v>
      </c>
      <c r="C1482" s="94" t="s">
        <v>1821</v>
      </c>
      <c r="D1482" s="94" t="s">
        <v>1487</v>
      </c>
      <c r="E1482" s="17">
        <v>106</v>
      </c>
    </row>
    <row r="1483" spans="1:5" x14ac:dyDescent="0.15">
      <c r="A1483" s="94" t="str">
        <f t="shared" si="23"/>
        <v>Gold Country107-01CBRCRW</v>
      </c>
      <c r="B1483" s="94" t="s">
        <v>1811</v>
      </c>
      <c r="C1483" s="94" t="s">
        <v>1822</v>
      </c>
      <c r="D1483" s="94" t="s">
        <v>1486</v>
      </c>
      <c r="E1483" s="17">
        <v>107</v>
      </c>
    </row>
    <row r="1484" spans="1:5" x14ac:dyDescent="0.15">
      <c r="A1484" s="94" t="str">
        <f t="shared" si="23"/>
        <v>Gold Country94-01CB</v>
      </c>
      <c r="B1484" s="94" t="s">
        <v>1811</v>
      </c>
      <c r="C1484" s="94" t="s">
        <v>1823</v>
      </c>
      <c r="D1484" s="94" t="s">
        <v>1492</v>
      </c>
      <c r="E1484" s="17">
        <v>94</v>
      </c>
    </row>
    <row r="1485" spans="1:5" x14ac:dyDescent="0.15">
      <c r="A1485" s="94" t="str">
        <f t="shared" si="23"/>
        <v>Gold Country94-01CBRCRW</v>
      </c>
      <c r="B1485" s="94" t="s">
        <v>1811</v>
      </c>
      <c r="C1485" s="94" t="s">
        <v>1824</v>
      </c>
      <c r="D1485" s="94" t="s">
        <v>1489</v>
      </c>
      <c r="E1485" s="17">
        <v>94</v>
      </c>
    </row>
    <row r="1486" spans="1:5" x14ac:dyDescent="0.15">
      <c r="A1486" s="94" t="str">
        <f t="shared" si="23"/>
        <v>Gold Country94-01CV</v>
      </c>
      <c r="B1486" s="94" t="s">
        <v>1811</v>
      </c>
      <c r="C1486" s="94" t="s">
        <v>1825</v>
      </c>
      <c r="D1486" s="94" t="s">
        <v>2641</v>
      </c>
      <c r="E1486" s="17">
        <v>94</v>
      </c>
    </row>
    <row r="1487" spans="1:5" x14ac:dyDescent="0.15">
      <c r="A1487" s="94" t="str">
        <f t="shared" si="23"/>
        <v>Gold Country94-01RCRW</v>
      </c>
      <c r="B1487" s="94" t="s">
        <v>1811</v>
      </c>
      <c r="C1487" s="94" t="s">
        <v>1826</v>
      </c>
      <c r="D1487" s="94" t="s">
        <v>1486</v>
      </c>
      <c r="E1487" s="17">
        <v>94</v>
      </c>
    </row>
    <row r="1488" spans="1:5" x14ac:dyDescent="0.15">
      <c r="A1488" s="94" t="str">
        <f t="shared" si="23"/>
        <v>Gold Country94-01RR</v>
      </c>
      <c r="B1488" s="94" t="s">
        <v>1811</v>
      </c>
      <c r="C1488" s="94" t="s">
        <v>1827</v>
      </c>
      <c r="D1488" s="94" t="s">
        <v>1786</v>
      </c>
      <c r="E1488" s="17">
        <v>94</v>
      </c>
    </row>
    <row r="1489" spans="1:5" x14ac:dyDescent="0.15">
      <c r="A1489" s="94" t="str">
        <f t="shared" si="23"/>
        <v>Gold Country94-04CBR</v>
      </c>
      <c r="B1489" s="94" t="s">
        <v>1811</v>
      </c>
      <c r="C1489" s="94" t="s">
        <v>1828</v>
      </c>
      <c r="D1489" s="94" t="s">
        <v>1488</v>
      </c>
      <c r="E1489" s="17">
        <v>94</v>
      </c>
    </row>
    <row r="1490" spans="1:5" x14ac:dyDescent="0.15">
      <c r="A1490" s="94" t="str">
        <f t="shared" si="23"/>
        <v>Gold Country94-04RR</v>
      </c>
      <c r="B1490" s="94" t="s">
        <v>1811</v>
      </c>
      <c r="C1490" s="94" t="s">
        <v>1829</v>
      </c>
      <c r="D1490" s="94" t="s">
        <v>1786</v>
      </c>
      <c r="E1490" s="17">
        <v>94</v>
      </c>
    </row>
    <row r="1491" spans="1:5" x14ac:dyDescent="0.15">
      <c r="A1491" s="94" t="str">
        <f t="shared" si="23"/>
        <v>Gold Country94-04VT3</v>
      </c>
      <c r="B1491" s="94" t="s">
        <v>1811</v>
      </c>
      <c r="C1491" s="94" t="s">
        <v>1830</v>
      </c>
      <c r="D1491" s="94" t="s">
        <v>1487</v>
      </c>
      <c r="E1491" s="17">
        <v>94</v>
      </c>
    </row>
    <row r="1492" spans="1:5" x14ac:dyDescent="0.15">
      <c r="A1492" s="94" t="str">
        <f t="shared" si="23"/>
        <v>Gold Country95-03CB</v>
      </c>
      <c r="B1492" s="94" t="s">
        <v>1811</v>
      </c>
      <c r="C1492" s="94" t="s">
        <v>1831</v>
      </c>
      <c r="D1492" s="94" t="s">
        <v>1492</v>
      </c>
      <c r="E1492" s="17">
        <v>95</v>
      </c>
    </row>
    <row r="1493" spans="1:5" x14ac:dyDescent="0.15">
      <c r="A1493" s="94" t="str">
        <f t="shared" si="23"/>
        <v>Gold Country95-03CBR</v>
      </c>
      <c r="B1493" s="94" t="s">
        <v>1811</v>
      </c>
      <c r="C1493" s="94" t="s">
        <v>1832</v>
      </c>
      <c r="D1493" s="94" t="s">
        <v>1488</v>
      </c>
      <c r="E1493" s="17">
        <v>95</v>
      </c>
    </row>
    <row r="1494" spans="1:5" x14ac:dyDescent="0.15">
      <c r="A1494" s="94" t="str">
        <f t="shared" si="23"/>
        <v>Gold Country96-08VT3</v>
      </c>
      <c r="B1494" s="94" t="s">
        <v>1811</v>
      </c>
      <c r="C1494" s="94" t="s">
        <v>1833</v>
      </c>
      <c r="D1494" s="94" t="s">
        <v>1487</v>
      </c>
      <c r="E1494" s="17">
        <v>97</v>
      </c>
    </row>
    <row r="1495" spans="1:5" x14ac:dyDescent="0.15">
      <c r="A1495" s="94" t="str">
        <f t="shared" si="23"/>
        <v>Golden Harvest7436CB/LL</v>
      </c>
      <c r="B1495" s="94" t="s">
        <v>1930</v>
      </c>
      <c r="C1495" s="94" t="s">
        <v>936</v>
      </c>
      <c r="D1495" s="94" t="s">
        <v>1491</v>
      </c>
      <c r="E1495" s="17">
        <v>99</v>
      </c>
    </row>
    <row r="1496" spans="1:5" x14ac:dyDescent="0.15">
      <c r="A1496" s="94" t="str">
        <f t="shared" si="23"/>
        <v>Golden Harvest7436GT</v>
      </c>
      <c r="B1496" s="94" t="s">
        <v>1930</v>
      </c>
      <c r="C1496" s="94" t="s">
        <v>937</v>
      </c>
      <c r="D1496" s="94" t="s">
        <v>7</v>
      </c>
      <c r="E1496" s="17">
        <v>99</v>
      </c>
    </row>
    <row r="1497" spans="1:5" x14ac:dyDescent="0.15">
      <c r="A1497" s="94" t="str">
        <f t="shared" si="23"/>
        <v>Golden Harvest7437GT/CB/LL</v>
      </c>
      <c r="B1497" s="94" t="s">
        <v>1930</v>
      </c>
      <c r="C1497" s="94" t="s">
        <v>938</v>
      </c>
      <c r="D1497" s="94" t="s">
        <v>1791</v>
      </c>
      <c r="E1497" s="17">
        <v>99</v>
      </c>
    </row>
    <row r="1498" spans="1:5" x14ac:dyDescent="0.15">
      <c r="A1498" s="94" t="str">
        <f t="shared" si="23"/>
        <v>Golden Harvest7438CB/LL/RW</v>
      </c>
      <c r="B1498" s="94" t="s">
        <v>1930</v>
      </c>
      <c r="C1498" s="94" t="s">
        <v>939</v>
      </c>
      <c r="D1498" s="94" t="s">
        <v>1792</v>
      </c>
      <c r="E1498" s="17">
        <v>99</v>
      </c>
    </row>
    <row r="1499" spans="1:5" x14ac:dyDescent="0.15">
      <c r="A1499" s="94" t="str">
        <f t="shared" si="23"/>
        <v>Golden Harvest7439-3000GT</v>
      </c>
      <c r="B1499" s="94" t="s">
        <v>1930</v>
      </c>
      <c r="C1499" s="94" t="s">
        <v>940</v>
      </c>
      <c r="D1499" s="94" t="s">
        <v>1796</v>
      </c>
      <c r="E1499" s="17">
        <v>99</v>
      </c>
    </row>
    <row r="1500" spans="1:5" x14ac:dyDescent="0.15">
      <c r="A1500" s="94" t="str">
        <f t="shared" si="23"/>
        <v>Golden Harvest7807CB/LL/RW</v>
      </c>
      <c r="B1500" s="94" t="s">
        <v>1930</v>
      </c>
      <c r="C1500" s="94" t="s">
        <v>941</v>
      </c>
      <c r="D1500" s="94" t="s">
        <v>1792</v>
      </c>
      <c r="E1500" s="17">
        <v>102</v>
      </c>
    </row>
    <row r="1501" spans="1:5" x14ac:dyDescent="0.15">
      <c r="A1501" s="94" t="str">
        <f t="shared" si="23"/>
        <v>Golden Harvest7961</v>
      </c>
      <c r="B1501" s="94" t="s">
        <v>1930</v>
      </c>
      <c r="C1501" s="94" t="s">
        <v>2863</v>
      </c>
      <c r="D1501" s="94" t="s">
        <v>2641</v>
      </c>
      <c r="E1501" s="17">
        <v>103</v>
      </c>
    </row>
    <row r="1502" spans="1:5" x14ac:dyDescent="0.15">
      <c r="A1502" s="94" t="str">
        <f t="shared" si="23"/>
        <v>Golden Harvest8061-3000GT</v>
      </c>
      <c r="B1502" s="94" t="s">
        <v>1930</v>
      </c>
      <c r="C1502" s="94" t="s">
        <v>2864</v>
      </c>
      <c r="D1502" s="94" t="s">
        <v>1796</v>
      </c>
      <c r="E1502" s="17">
        <v>104</v>
      </c>
    </row>
    <row r="1503" spans="1:5" x14ac:dyDescent="0.15">
      <c r="A1503" s="94" t="str">
        <f t="shared" si="23"/>
        <v>Golden Harvest8061CB/LL</v>
      </c>
      <c r="B1503" s="94" t="s">
        <v>1930</v>
      </c>
      <c r="C1503" s="94" t="s">
        <v>1931</v>
      </c>
      <c r="D1503" s="94" t="s">
        <v>1491</v>
      </c>
      <c r="E1503" s="17">
        <v>104</v>
      </c>
    </row>
    <row r="1504" spans="1:5" x14ac:dyDescent="0.15">
      <c r="A1504" s="94" t="str">
        <f t="shared" si="23"/>
        <v>Golden Harvest8062CB/LL/RW</v>
      </c>
      <c r="B1504" s="94" t="s">
        <v>1930</v>
      </c>
      <c r="C1504" s="94" t="s">
        <v>1932</v>
      </c>
      <c r="D1504" s="94" t="s">
        <v>1792</v>
      </c>
      <c r="E1504" s="17">
        <v>104</v>
      </c>
    </row>
    <row r="1505" spans="1:5" x14ac:dyDescent="0.15">
      <c r="A1505" s="94" t="str">
        <f t="shared" si="23"/>
        <v>Golden Harvest8064GT/CB/LL</v>
      </c>
      <c r="B1505" s="94" t="s">
        <v>1930</v>
      </c>
      <c r="C1505" s="94" t="s">
        <v>1933</v>
      </c>
      <c r="D1505" s="94" t="s">
        <v>1792</v>
      </c>
      <c r="E1505" s="17">
        <v>104</v>
      </c>
    </row>
    <row r="1506" spans="1:5" x14ac:dyDescent="0.15">
      <c r="A1506" s="94" t="str">
        <f t="shared" si="23"/>
        <v>Golden Harvest8177-3000GT</v>
      </c>
      <c r="B1506" s="94" t="s">
        <v>1930</v>
      </c>
      <c r="C1506" s="94" t="s">
        <v>2865</v>
      </c>
      <c r="D1506" s="94" t="s">
        <v>1796</v>
      </c>
      <c r="E1506" s="17">
        <v>105</v>
      </c>
    </row>
    <row r="1507" spans="1:5" x14ac:dyDescent="0.15">
      <c r="A1507" s="94" t="str">
        <f t="shared" si="23"/>
        <v>Golden Harvest8210LL</v>
      </c>
      <c r="B1507" s="94" t="s">
        <v>1930</v>
      </c>
      <c r="C1507" s="94" t="s">
        <v>1934</v>
      </c>
      <c r="D1507" s="94" t="s">
        <v>1935</v>
      </c>
      <c r="E1507" s="17">
        <v>105</v>
      </c>
    </row>
    <row r="1508" spans="1:5" x14ac:dyDescent="0.15">
      <c r="A1508" s="94" t="str">
        <f t="shared" si="23"/>
        <v>Golden Harvest8211-3000GT</v>
      </c>
      <c r="B1508" s="94" t="s">
        <v>1930</v>
      </c>
      <c r="C1508" s="94" t="s">
        <v>3126</v>
      </c>
      <c r="D1508" s="94" t="s">
        <v>1796</v>
      </c>
      <c r="E1508" s="17">
        <v>105</v>
      </c>
    </row>
    <row r="1509" spans="1:5" x14ac:dyDescent="0.15">
      <c r="A1509" s="94" t="str">
        <f t="shared" si="23"/>
        <v>Golden Harvest8211GT</v>
      </c>
      <c r="B1509" s="94" t="s">
        <v>1930</v>
      </c>
      <c r="C1509" s="94" t="s">
        <v>1936</v>
      </c>
      <c r="D1509" s="94" t="s">
        <v>7</v>
      </c>
      <c r="E1509" s="17">
        <v>105</v>
      </c>
    </row>
    <row r="1510" spans="1:5" x14ac:dyDescent="0.15">
      <c r="A1510" s="94" t="str">
        <f t="shared" si="23"/>
        <v>Golden Harvest8212GT/CB/LL</v>
      </c>
      <c r="B1510" s="94" t="s">
        <v>1930</v>
      </c>
      <c r="C1510" s="94" t="s">
        <v>1937</v>
      </c>
      <c r="D1510" s="94" t="s">
        <v>2568</v>
      </c>
      <c r="E1510" s="17">
        <v>105</v>
      </c>
    </row>
    <row r="1511" spans="1:5" x14ac:dyDescent="0.15">
      <c r="A1511" s="94" t="str">
        <f t="shared" si="23"/>
        <v>Golden Harvest8254-3000GT</v>
      </c>
      <c r="B1511" s="94" t="s">
        <v>1930</v>
      </c>
      <c r="C1511" s="94" t="s">
        <v>3127</v>
      </c>
      <c r="D1511" s="94" t="s">
        <v>1796</v>
      </c>
      <c r="E1511" s="17">
        <v>106</v>
      </c>
    </row>
    <row r="1512" spans="1:5" x14ac:dyDescent="0.15">
      <c r="A1512" s="94" t="str">
        <f t="shared" si="23"/>
        <v>Golden Harvest8254GT</v>
      </c>
      <c r="B1512" s="94" t="s">
        <v>1930</v>
      </c>
      <c r="C1512" s="94" t="s">
        <v>1938</v>
      </c>
      <c r="D1512" s="94" t="s">
        <v>7</v>
      </c>
      <c r="E1512" s="17">
        <v>106</v>
      </c>
    </row>
    <row r="1513" spans="1:5" x14ac:dyDescent="0.15">
      <c r="A1513" s="94" t="str">
        <f t="shared" si="23"/>
        <v>Golden Harvest8255GT/CB/LL</v>
      </c>
      <c r="B1513" s="94" t="s">
        <v>1930</v>
      </c>
      <c r="C1513" s="94" t="s">
        <v>1939</v>
      </c>
      <c r="D1513" s="94" t="s">
        <v>2568</v>
      </c>
      <c r="E1513" s="17">
        <v>106</v>
      </c>
    </row>
    <row r="1514" spans="1:5" x14ac:dyDescent="0.15">
      <c r="A1514" s="94" t="str">
        <f t="shared" si="23"/>
        <v>Golden Harvest8265-3000GT</v>
      </c>
      <c r="B1514" s="94" t="s">
        <v>1930</v>
      </c>
      <c r="C1514" s="94" t="s">
        <v>587</v>
      </c>
      <c r="D1514" s="94" t="s">
        <v>1796</v>
      </c>
      <c r="E1514" s="17">
        <v>106</v>
      </c>
    </row>
    <row r="1515" spans="1:5" x14ac:dyDescent="0.15">
      <c r="A1515" s="94" t="str">
        <f t="shared" si="23"/>
        <v>Golden Harvest8318CB/LL</v>
      </c>
      <c r="B1515" s="94" t="s">
        <v>1930</v>
      </c>
      <c r="C1515" s="94" t="s">
        <v>1940</v>
      </c>
      <c r="D1515" s="94" t="s">
        <v>1491</v>
      </c>
      <c r="E1515" s="17">
        <v>106</v>
      </c>
    </row>
    <row r="1516" spans="1:5" x14ac:dyDescent="0.15">
      <c r="A1516" s="94" t="str">
        <f t="shared" si="23"/>
        <v>Golden Harvest8473</v>
      </c>
      <c r="B1516" s="94" t="s">
        <v>1930</v>
      </c>
      <c r="C1516" s="94" t="s">
        <v>3128</v>
      </c>
      <c r="D1516" s="94" t="s">
        <v>2641</v>
      </c>
      <c r="E1516" s="17">
        <v>107</v>
      </c>
    </row>
    <row r="1517" spans="1:5" x14ac:dyDescent="0.15">
      <c r="A1517" s="94" t="str">
        <f t="shared" si="23"/>
        <v>Golden Harvest8529CB/LL</v>
      </c>
      <c r="B1517" s="94" t="s">
        <v>1930</v>
      </c>
      <c r="C1517" s="94" t="s">
        <v>1941</v>
      </c>
      <c r="D1517" s="94" t="s">
        <v>1491</v>
      </c>
      <c r="E1517" s="17">
        <v>108</v>
      </c>
    </row>
    <row r="1518" spans="1:5" x14ac:dyDescent="0.15">
      <c r="A1518" s="94" t="str">
        <f t="shared" si="23"/>
        <v>Golden Harvest8531GT/CB/LL</v>
      </c>
      <c r="B1518" s="94" t="s">
        <v>1930</v>
      </c>
      <c r="C1518" s="94" t="s">
        <v>1942</v>
      </c>
      <c r="D1518" s="94" t="s">
        <v>2568</v>
      </c>
      <c r="E1518" s="17">
        <v>108</v>
      </c>
    </row>
    <row r="1519" spans="1:5" x14ac:dyDescent="0.15">
      <c r="A1519" s="94" t="str">
        <f t="shared" si="23"/>
        <v>Golden Harvest8532CB/LL/RW</v>
      </c>
      <c r="B1519" s="94" t="s">
        <v>1930</v>
      </c>
      <c r="C1519" s="94" t="s">
        <v>1943</v>
      </c>
      <c r="D1519" s="94" t="s">
        <v>1792</v>
      </c>
      <c r="E1519" s="17">
        <v>108</v>
      </c>
    </row>
    <row r="1520" spans="1:5" x14ac:dyDescent="0.15">
      <c r="A1520" s="94" t="str">
        <f t="shared" si="23"/>
        <v>Golden Harvest8565</v>
      </c>
      <c r="B1520" s="94" t="s">
        <v>1930</v>
      </c>
      <c r="C1520" s="94" t="s">
        <v>3129</v>
      </c>
      <c r="D1520" s="94" t="s">
        <v>2641</v>
      </c>
      <c r="E1520" s="17">
        <v>108</v>
      </c>
    </row>
    <row r="1521" spans="1:5" x14ac:dyDescent="0.15">
      <c r="A1521" s="94" t="str">
        <f t="shared" si="23"/>
        <v>Golden Harvest8577-3000GT</v>
      </c>
      <c r="B1521" s="94" t="s">
        <v>1930</v>
      </c>
      <c r="C1521" s="94" t="s">
        <v>942</v>
      </c>
      <c r="D1521" s="94" t="s">
        <v>1796</v>
      </c>
      <c r="E1521" s="17">
        <v>108</v>
      </c>
    </row>
    <row r="1522" spans="1:5" x14ac:dyDescent="0.15">
      <c r="A1522" s="94" t="str">
        <f t="shared" si="23"/>
        <v>Golden Harvest8577GT/CB/LL</v>
      </c>
      <c r="B1522" s="94" t="s">
        <v>1930</v>
      </c>
      <c r="C1522" s="94" t="s">
        <v>943</v>
      </c>
      <c r="D1522" s="94" t="s">
        <v>2568</v>
      </c>
      <c r="E1522" s="17">
        <v>108</v>
      </c>
    </row>
    <row r="1523" spans="1:5" x14ac:dyDescent="0.15">
      <c r="A1523" s="94" t="str">
        <f t="shared" si="23"/>
        <v>Golden Harvest8613</v>
      </c>
      <c r="B1523" s="94" t="s">
        <v>1930</v>
      </c>
      <c r="C1523" s="94" t="s">
        <v>3130</v>
      </c>
      <c r="D1523" s="94" t="s">
        <v>2641</v>
      </c>
      <c r="E1523" s="17">
        <v>108</v>
      </c>
    </row>
    <row r="1524" spans="1:5" x14ac:dyDescent="0.15">
      <c r="A1524" s="94" t="str">
        <f t="shared" si="23"/>
        <v>Golden Harvest8665CB/LL</v>
      </c>
      <c r="B1524" s="94" t="s">
        <v>1930</v>
      </c>
      <c r="C1524" s="94" t="s">
        <v>1944</v>
      </c>
      <c r="D1524" s="94" t="s">
        <v>1491</v>
      </c>
      <c r="E1524" s="17">
        <v>109</v>
      </c>
    </row>
    <row r="1525" spans="1:5" x14ac:dyDescent="0.15">
      <c r="A1525" s="94" t="str">
        <f t="shared" si="23"/>
        <v>Golden Harvest8665GT</v>
      </c>
      <c r="B1525" s="94" t="s">
        <v>1930</v>
      </c>
      <c r="C1525" s="94" t="s">
        <v>3131</v>
      </c>
      <c r="D1525" s="94" t="s">
        <v>7</v>
      </c>
      <c r="E1525" s="17">
        <v>109</v>
      </c>
    </row>
    <row r="1526" spans="1:5" x14ac:dyDescent="0.15">
      <c r="A1526" s="94" t="str">
        <f t="shared" si="23"/>
        <v>Golden Harvest8672-3000GT</v>
      </c>
      <c r="B1526" s="94" t="s">
        <v>1930</v>
      </c>
      <c r="C1526" s="94" t="s">
        <v>588</v>
      </c>
      <c r="D1526" s="94" t="s">
        <v>1796</v>
      </c>
      <c r="E1526" s="17">
        <v>109</v>
      </c>
    </row>
    <row r="1527" spans="1:5" x14ac:dyDescent="0.15">
      <c r="A1527" s="94" t="str">
        <f t="shared" si="23"/>
        <v>Golden Harvest8672GT</v>
      </c>
      <c r="B1527" s="94" t="s">
        <v>1930</v>
      </c>
      <c r="C1527" s="94" t="s">
        <v>589</v>
      </c>
      <c r="D1527" s="94" t="s">
        <v>7</v>
      </c>
      <c r="E1527" s="17">
        <v>109</v>
      </c>
    </row>
    <row r="1528" spans="1:5" x14ac:dyDescent="0.15">
      <c r="A1528" s="94" t="str">
        <f t="shared" si="23"/>
        <v>Golden Harvest8682</v>
      </c>
      <c r="B1528" s="94" t="s">
        <v>1930</v>
      </c>
      <c r="C1528" s="94" t="s">
        <v>3132</v>
      </c>
      <c r="D1528" s="94" t="s">
        <v>2641</v>
      </c>
      <c r="E1528" s="17">
        <v>108</v>
      </c>
    </row>
    <row r="1529" spans="1:5" x14ac:dyDescent="0.15">
      <c r="A1529" s="94" t="str">
        <f t="shared" si="23"/>
        <v>Golden Harvest8713CB/LL</v>
      </c>
      <c r="B1529" s="94" t="s">
        <v>1930</v>
      </c>
      <c r="C1529" s="94" t="s">
        <v>1945</v>
      </c>
      <c r="D1529" s="94" t="s">
        <v>1491</v>
      </c>
      <c r="E1529" s="17">
        <v>109</v>
      </c>
    </row>
    <row r="1530" spans="1:5" x14ac:dyDescent="0.15">
      <c r="A1530" s="94" t="str">
        <f t="shared" si="23"/>
        <v>Golden Harvest8799</v>
      </c>
      <c r="B1530" s="94" t="s">
        <v>1930</v>
      </c>
      <c r="C1530" s="94" t="s">
        <v>3133</v>
      </c>
      <c r="D1530" s="94" t="s">
        <v>2641</v>
      </c>
      <c r="E1530" s="17">
        <v>110</v>
      </c>
    </row>
    <row r="1531" spans="1:5" x14ac:dyDescent="0.15">
      <c r="A1531" s="94" t="str">
        <f t="shared" si="23"/>
        <v>Golden Harvest8815LL</v>
      </c>
      <c r="B1531" s="94" t="s">
        <v>1930</v>
      </c>
      <c r="C1531" s="94" t="s">
        <v>1946</v>
      </c>
      <c r="D1531" s="94" t="s">
        <v>1787</v>
      </c>
      <c r="E1531" s="17">
        <v>110</v>
      </c>
    </row>
    <row r="1532" spans="1:5" x14ac:dyDescent="0.15">
      <c r="A1532" s="94" t="str">
        <f t="shared" si="23"/>
        <v>Golden Harvest8818-3000GT</v>
      </c>
      <c r="B1532" s="94" t="s">
        <v>1930</v>
      </c>
      <c r="C1532" s="94" t="s">
        <v>3134</v>
      </c>
      <c r="D1532" s="94" t="s">
        <v>1796</v>
      </c>
      <c r="E1532" s="17">
        <v>110</v>
      </c>
    </row>
    <row r="1533" spans="1:5" x14ac:dyDescent="0.15">
      <c r="A1533" s="94" t="str">
        <f t="shared" si="23"/>
        <v>Golden Harvest8818CB/LL/RW</v>
      </c>
      <c r="B1533" s="94" t="s">
        <v>1930</v>
      </c>
      <c r="C1533" s="94" t="s">
        <v>1947</v>
      </c>
      <c r="D1533" s="94" t="s">
        <v>1792</v>
      </c>
      <c r="E1533" s="17">
        <v>110</v>
      </c>
    </row>
    <row r="1534" spans="1:5" x14ac:dyDescent="0.15">
      <c r="A1534" s="94" t="str">
        <f t="shared" si="23"/>
        <v>Golden Harvest8822LL</v>
      </c>
      <c r="B1534" s="94" t="s">
        <v>1930</v>
      </c>
      <c r="C1534" s="94" t="s">
        <v>1948</v>
      </c>
      <c r="D1534" s="94" t="s">
        <v>1935</v>
      </c>
      <c r="E1534" s="17">
        <v>110</v>
      </c>
    </row>
    <row r="1535" spans="1:5" x14ac:dyDescent="0.15">
      <c r="A1535" s="94" t="str">
        <f t="shared" si="23"/>
        <v>Golden Harvest8838GT</v>
      </c>
      <c r="B1535" s="94" t="s">
        <v>1930</v>
      </c>
      <c r="C1535" s="94" t="s">
        <v>1949</v>
      </c>
      <c r="D1535" s="94" t="s">
        <v>7</v>
      </c>
      <c r="E1535" s="17">
        <v>110</v>
      </c>
    </row>
    <row r="1536" spans="1:5" x14ac:dyDescent="0.15">
      <c r="A1536" s="94" t="str">
        <f t="shared" si="23"/>
        <v>Golden Harvest8852GT</v>
      </c>
      <c r="B1536" s="94" t="s">
        <v>1930</v>
      </c>
      <c r="C1536" s="94" t="s">
        <v>1950</v>
      </c>
      <c r="D1536" s="94" t="s">
        <v>7</v>
      </c>
      <c r="E1536" s="17">
        <v>110</v>
      </c>
    </row>
    <row r="1537" spans="1:5" x14ac:dyDescent="0.15">
      <c r="A1537" s="94" t="str">
        <f t="shared" si="23"/>
        <v>Golden Harvest8852GT</v>
      </c>
      <c r="B1537" s="94" t="s">
        <v>1930</v>
      </c>
      <c r="C1537" s="94" t="s">
        <v>1950</v>
      </c>
      <c r="D1537" s="94" t="s">
        <v>7</v>
      </c>
      <c r="E1537" s="17">
        <v>111</v>
      </c>
    </row>
    <row r="1538" spans="1:5" x14ac:dyDescent="0.15">
      <c r="A1538" s="94" t="str">
        <f t="shared" ref="A1538:A1601" si="24">B1538&amp;C1538</f>
        <v>Golden Harvest8852GT</v>
      </c>
      <c r="B1538" s="94" t="s">
        <v>1930</v>
      </c>
      <c r="C1538" s="94" t="s">
        <v>1950</v>
      </c>
      <c r="D1538" s="94" t="s">
        <v>7</v>
      </c>
      <c r="E1538" s="17">
        <v>110</v>
      </c>
    </row>
    <row r="1539" spans="1:5" x14ac:dyDescent="0.15">
      <c r="A1539" s="94" t="str">
        <f t="shared" si="24"/>
        <v>Golden Harvest8906</v>
      </c>
      <c r="B1539" s="94" t="s">
        <v>1930</v>
      </c>
      <c r="C1539" s="94" t="s">
        <v>3135</v>
      </c>
      <c r="D1539" s="94" t="s">
        <v>2641</v>
      </c>
      <c r="E1539" s="17">
        <v>110</v>
      </c>
    </row>
    <row r="1540" spans="1:5" x14ac:dyDescent="0.15">
      <c r="A1540" s="94" t="str">
        <f t="shared" si="24"/>
        <v>Golden Harvest8920</v>
      </c>
      <c r="B1540" s="94" t="s">
        <v>1930</v>
      </c>
      <c r="C1540" s="94" t="s">
        <v>3136</v>
      </c>
      <c r="D1540" s="94" t="s">
        <v>2641</v>
      </c>
      <c r="E1540" s="17">
        <v>111</v>
      </c>
    </row>
    <row r="1541" spans="1:5" x14ac:dyDescent="0.15">
      <c r="A1541" s="94" t="str">
        <f t="shared" si="24"/>
        <v>Golden Harvest8937CB/LL</v>
      </c>
      <c r="B1541" s="94" t="s">
        <v>1930</v>
      </c>
      <c r="C1541" s="94" t="s">
        <v>1951</v>
      </c>
      <c r="D1541" s="94" t="s">
        <v>1491</v>
      </c>
      <c r="E1541" s="17">
        <v>111</v>
      </c>
    </row>
    <row r="1542" spans="1:5" x14ac:dyDescent="0.15">
      <c r="A1542" s="94" t="str">
        <f t="shared" si="24"/>
        <v>Golden Harvest8939CB/LL/RW</v>
      </c>
      <c r="B1542" s="94" t="s">
        <v>1930</v>
      </c>
      <c r="C1542" s="94" t="s">
        <v>1952</v>
      </c>
      <c r="D1542" s="94" t="s">
        <v>1953</v>
      </c>
      <c r="E1542" s="17">
        <v>111</v>
      </c>
    </row>
    <row r="1543" spans="1:5" x14ac:dyDescent="0.15">
      <c r="A1543" s="94" t="str">
        <f t="shared" si="24"/>
        <v>Golden Harvest8952-3000GT</v>
      </c>
      <c r="B1543" s="94" t="s">
        <v>1930</v>
      </c>
      <c r="C1543" s="94" t="s">
        <v>590</v>
      </c>
      <c r="D1543" s="94" t="s">
        <v>1796</v>
      </c>
      <c r="E1543" s="17">
        <v>111</v>
      </c>
    </row>
    <row r="1544" spans="1:5" x14ac:dyDescent="0.15">
      <c r="A1544" s="94" t="str">
        <f t="shared" si="24"/>
        <v>Golden Harvest8952CB/LL</v>
      </c>
      <c r="B1544" s="94" t="s">
        <v>1930</v>
      </c>
      <c r="C1544" s="94" t="s">
        <v>1954</v>
      </c>
      <c r="D1544" s="94" t="s">
        <v>1491</v>
      </c>
      <c r="E1544" s="17">
        <v>111</v>
      </c>
    </row>
    <row r="1545" spans="1:5" x14ac:dyDescent="0.15">
      <c r="A1545" s="94" t="str">
        <f t="shared" si="24"/>
        <v>Golden Harvest8952GT/CB/LL</v>
      </c>
      <c r="B1545" s="94" t="s">
        <v>1930</v>
      </c>
      <c r="C1545" s="94" t="s">
        <v>944</v>
      </c>
      <c r="D1545" s="94" t="s">
        <v>1791</v>
      </c>
      <c r="E1545" s="17">
        <v>111</v>
      </c>
    </row>
    <row r="1546" spans="1:5" x14ac:dyDescent="0.15">
      <c r="A1546" s="94" t="str">
        <f t="shared" si="24"/>
        <v>Golden Harvest8953CB/LL/RW</v>
      </c>
      <c r="B1546" s="94" t="s">
        <v>1930</v>
      </c>
      <c r="C1546" s="94" t="s">
        <v>1955</v>
      </c>
      <c r="D1546" s="94" t="s">
        <v>1953</v>
      </c>
      <c r="E1546" s="17">
        <v>111</v>
      </c>
    </row>
    <row r="1547" spans="1:5" x14ac:dyDescent="0.15">
      <c r="A1547" s="94" t="str">
        <f t="shared" si="24"/>
        <v>Golden Harvest8991</v>
      </c>
      <c r="B1547" s="94" t="s">
        <v>1930</v>
      </c>
      <c r="C1547" s="94" t="s">
        <v>3137</v>
      </c>
      <c r="D1547" s="94" t="s">
        <v>2641</v>
      </c>
      <c r="E1547" s="17">
        <v>112</v>
      </c>
    </row>
    <row r="1548" spans="1:5" x14ac:dyDescent="0.15">
      <c r="A1548" s="94" t="str">
        <f t="shared" si="24"/>
        <v>Golden Harvest8H11RR/RW</v>
      </c>
      <c r="B1548" s="94" t="s">
        <v>1930</v>
      </c>
      <c r="C1548" s="94" t="s">
        <v>2426</v>
      </c>
      <c r="D1548" s="94" t="s">
        <v>1489</v>
      </c>
      <c r="E1548" s="17">
        <v>106</v>
      </c>
    </row>
    <row r="1549" spans="1:5" x14ac:dyDescent="0.15">
      <c r="A1549" s="94" t="str">
        <f t="shared" si="24"/>
        <v>Golden Harvest8H14Bt/RR</v>
      </c>
      <c r="B1549" s="94" t="s">
        <v>1930</v>
      </c>
      <c r="C1549" s="94" t="s">
        <v>2427</v>
      </c>
      <c r="D1549" s="94" t="s">
        <v>1488</v>
      </c>
      <c r="E1549" s="17">
        <v>106</v>
      </c>
    </row>
    <row r="1550" spans="1:5" x14ac:dyDescent="0.15">
      <c r="A1550" s="94" t="str">
        <f t="shared" si="24"/>
        <v>Golden Harvest8H15RW</v>
      </c>
      <c r="B1550" s="94" t="s">
        <v>1930</v>
      </c>
      <c r="C1550" s="94" t="s">
        <v>2428</v>
      </c>
      <c r="D1550" s="94" t="s">
        <v>2429</v>
      </c>
      <c r="E1550" s="17">
        <v>108</v>
      </c>
    </row>
    <row r="1551" spans="1:5" x14ac:dyDescent="0.15">
      <c r="A1551" s="94" t="str">
        <f t="shared" si="24"/>
        <v>Golden Harvest8H20RW</v>
      </c>
      <c r="B1551" s="94" t="s">
        <v>1930</v>
      </c>
      <c r="C1551" s="94" t="s">
        <v>2430</v>
      </c>
      <c r="D1551" s="94" t="s">
        <v>2429</v>
      </c>
      <c r="E1551" s="17">
        <v>111</v>
      </c>
    </row>
    <row r="1552" spans="1:5" x14ac:dyDescent="0.15">
      <c r="A1552" s="94" t="str">
        <f t="shared" si="24"/>
        <v>Golden Harvest8H21RR</v>
      </c>
      <c r="B1552" s="94" t="s">
        <v>1930</v>
      </c>
      <c r="C1552" s="94" t="s">
        <v>2431</v>
      </c>
      <c r="D1552" s="94" t="s">
        <v>1786</v>
      </c>
      <c r="E1552" s="17">
        <v>111</v>
      </c>
    </row>
    <row r="1553" spans="1:5" x14ac:dyDescent="0.15">
      <c r="A1553" s="94" t="str">
        <f t="shared" si="24"/>
        <v>Golden Harvest8H22Bt/RW</v>
      </c>
      <c r="B1553" s="94" t="s">
        <v>1930</v>
      </c>
      <c r="C1553" s="94" t="s">
        <v>2432</v>
      </c>
      <c r="D1553" s="94" t="s">
        <v>1484</v>
      </c>
      <c r="E1553" s="17">
        <v>108</v>
      </c>
    </row>
    <row r="1554" spans="1:5" x14ac:dyDescent="0.15">
      <c r="A1554" s="94" t="str">
        <f t="shared" si="24"/>
        <v>Golden Harvest8H23Bt</v>
      </c>
      <c r="B1554" s="94" t="s">
        <v>1930</v>
      </c>
      <c r="C1554" s="94" t="s">
        <v>2433</v>
      </c>
      <c r="D1554" s="94" t="s">
        <v>1492</v>
      </c>
      <c r="E1554" s="17">
        <v>112</v>
      </c>
    </row>
    <row r="1555" spans="1:5" x14ac:dyDescent="0.15">
      <c r="A1555" s="94" t="str">
        <f t="shared" si="24"/>
        <v>Golden Harvest8H24RR/RW</v>
      </c>
      <c r="B1555" s="94" t="s">
        <v>1930</v>
      </c>
      <c r="C1555" s="94" t="s">
        <v>2434</v>
      </c>
      <c r="D1555" s="94" t="s">
        <v>1489</v>
      </c>
      <c r="E1555" s="17">
        <v>111</v>
      </c>
    </row>
    <row r="1556" spans="1:5" x14ac:dyDescent="0.15">
      <c r="A1556" s="94" t="str">
        <f t="shared" si="24"/>
        <v>Golden Harvest8H25Bt/RW</v>
      </c>
      <c r="B1556" s="94" t="s">
        <v>1930</v>
      </c>
      <c r="C1556" s="94" t="s">
        <v>2435</v>
      </c>
      <c r="D1556" s="94" t="s">
        <v>1484</v>
      </c>
      <c r="E1556" s="17">
        <v>112</v>
      </c>
    </row>
    <row r="1557" spans="1:5" x14ac:dyDescent="0.15">
      <c r="A1557" s="94" t="str">
        <f t="shared" si="24"/>
        <v>Golden Harvest8H26Bt/RR</v>
      </c>
      <c r="B1557" s="94" t="s">
        <v>1930</v>
      </c>
      <c r="C1557" s="94" t="s">
        <v>276</v>
      </c>
      <c r="D1557" s="94" t="s">
        <v>1488</v>
      </c>
      <c r="E1557" s="17">
        <v>112</v>
      </c>
    </row>
    <row r="1558" spans="1:5" x14ac:dyDescent="0.15">
      <c r="A1558" s="94" t="str">
        <f t="shared" si="24"/>
        <v>Golden Harvest8H26Bt/RR</v>
      </c>
      <c r="B1558" s="94" t="s">
        <v>1930</v>
      </c>
      <c r="C1558" s="94" t="s">
        <v>276</v>
      </c>
      <c r="D1558" s="94" t="s">
        <v>1488</v>
      </c>
      <c r="E1558" s="17">
        <v>112</v>
      </c>
    </row>
    <row r="1559" spans="1:5" x14ac:dyDescent="0.15">
      <c r="A1559" s="94" t="str">
        <f t="shared" si="24"/>
        <v>Golden Harvest8H27RR/HX/LL</v>
      </c>
      <c r="B1559" s="94" t="s">
        <v>1930</v>
      </c>
      <c r="C1559" s="94" t="s">
        <v>2870</v>
      </c>
      <c r="D1559" s="94" t="s">
        <v>1490</v>
      </c>
      <c r="E1559" s="17">
        <v>104</v>
      </c>
    </row>
    <row r="1560" spans="1:5" x14ac:dyDescent="0.15">
      <c r="A1560" s="94" t="str">
        <f t="shared" si="24"/>
        <v>Golden Harvest8H29Bt/RR/RW</v>
      </c>
      <c r="B1560" s="94" t="s">
        <v>1930</v>
      </c>
      <c r="C1560" s="94" t="s">
        <v>277</v>
      </c>
      <c r="D1560" s="94" t="s">
        <v>1486</v>
      </c>
      <c r="E1560" s="17">
        <v>110</v>
      </c>
    </row>
    <row r="1561" spans="1:5" x14ac:dyDescent="0.15">
      <c r="A1561" s="94" t="str">
        <f t="shared" si="24"/>
        <v>Golden Harvest8H29Bt/RR/RW</v>
      </c>
      <c r="B1561" s="94" t="s">
        <v>1930</v>
      </c>
      <c r="C1561" s="94" t="s">
        <v>277</v>
      </c>
      <c r="D1561" s="94" t="s">
        <v>1486</v>
      </c>
      <c r="E1561" s="17">
        <v>110</v>
      </c>
    </row>
    <row r="1562" spans="1:5" x14ac:dyDescent="0.15">
      <c r="A1562" s="94" t="str">
        <f t="shared" si="24"/>
        <v>Golden Harvest8H32Bt/RW</v>
      </c>
      <c r="B1562" s="94" t="s">
        <v>1930</v>
      </c>
      <c r="C1562" s="94" t="s">
        <v>278</v>
      </c>
      <c r="D1562" s="94" t="s">
        <v>1484</v>
      </c>
      <c r="E1562" s="17">
        <v>108</v>
      </c>
    </row>
    <row r="1563" spans="1:5" x14ac:dyDescent="0.15">
      <c r="A1563" s="94" t="str">
        <f t="shared" si="24"/>
        <v>Golden Harvest8H33Bt/RR/RW</v>
      </c>
      <c r="B1563" s="94" t="s">
        <v>1930</v>
      </c>
      <c r="C1563" s="94" t="s">
        <v>279</v>
      </c>
      <c r="D1563" s="94" t="s">
        <v>1486</v>
      </c>
      <c r="E1563" s="17">
        <v>108</v>
      </c>
    </row>
    <row r="1564" spans="1:5" x14ac:dyDescent="0.15">
      <c r="A1564" s="94" t="str">
        <f t="shared" si="24"/>
        <v>Golden Harvest8H43RR/RW</v>
      </c>
      <c r="B1564" s="94" t="s">
        <v>1930</v>
      </c>
      <c r="C1564" s="94" t="s">
        <v>280</v>
      </c>
      <c r="D1564" s="94" t="s">
        <v>1489</v>
      </c>
      <c r="E1564" s="17">
        <v>106</v>
      </c>
    </row>
    <row r="1565" spans="1:5" x14ac:dyDescent="0.15">
      <c r="A1565" s="94" t="str">
        <f t="shared" si="24"/>
        <v>Golden Harvest8H46RR</v>
      </c>
      <c r="B1565" s="94" t="s">
        <v>1930</v>
      </c>
      <c r="C1565" s="94" t="s">
        <v>281</v>
      </c>
      <c r="D1565" s="94" t="s">
        <v>1786</v>
      </c>
      <c r="E1565" s="17">
        <v>106</v>
      </c>
    </row>
    <row r="1566" spans="1:5" x14ac:dyDescent="0.15">
      <c r="A1566" s="94" t="str">
        <f t="shared" si="24"/>
        <v>Golden Harvest8H47Bt/RR</v>
      </c>
      <c r="B1566" s="94" t="s">
        <v>1930</v>
      </c>
      <c r="C1566" s="94" t="s">
        <v>282</v>
      </c>
      <c r="D1566" s="94" t="s">
        <v>1488</v>
      </c>
      <c r="E1566" s="17">
        <v>107</v>
      </c>
    </row>
    <row r="1567" spans="1:5" x14ac:dyDescent="0.15">
      <c r="A1567" s="94" t="str">
        <f t="shared" si="24"/>
        <v>Golden Harvest8H55RW</v>
      </c>
      <c r="B1567" s="94" t="s">
        <v>1930</v>
      </c>
      <c r="C1567" s="94" t="s">
        <v>283</v>
      </c>
      <c r="D1567" s="94" t="s">
        <v>284</v>
      </c>
      <c r="E1567" s="17">
        <v>108</v>
      </c>
    </row>
    <row r="1568" spans="1:5" x14ac:dyDescent="0.15">
      <c r="A1568" s="94" t="str">
        <f t="shared" si="24"/>
        <v>Golden Harvest8H59Bt</v>
      </c>
      <c r="B1568" s="94" t="s">
        <v>1930</v>
      </c>
      <c r="C1568" s="94" t="s">
        <v>285</v>
      </c>
      <c r="D1568" s="94" t="s">
        <v>1492</v>
      </c>
      <c r="E1568" s="17">
        <v>112</v>
      </c>
    </row>
    <row r="1569" spans="1:5" x14ac:dyDescent="0.15">
      <c r="A1569" s="94" t="str">
        <f t="shared" si="24"/>
        <v>Golden Harvest8H61RR</v>
      </c>
      <c r="B1569" s="94" t="s">
        <v>1930</v>
      </c>
      <c r="C1569" s="94" t="s">
        <v>286</v>
      </c>
      <c r="D1569" s="94" t="s">
        <v>1786</v>
      </c>
      <c r="E1569" s="17">
        <v>112</v>
      </c>
    </row>
    <row r="1570" spans="1:5" x14ac:dyDescent="0.15">
      <c r="A1570" s="94" t="str">
        <f t="shared" si="24"/>
        <v>Golden Harvest8H62RR/RW</v>
      </c>
      <c r="B1570" s="94" t="s">
        <v>1930</v>
      </c>
      <c r="C1570" s="94" t="s">
        <v>287</v>
      </c>
      <c r="D1570" s="94" t="s">
        <v>1489</v>
      </c>
      <c r="E1570" s="17">
        <v>112</v>
      </c>
    </row>
    <row r="1571" spans="1:5" x14ac:dyDescent="0.15">
      <c r="A1571" s="94" t="str">
        <f t="shared" si="24"/>
        <v>Golden Harvest8H64Bt/RR/RW</v>
      </c>
      <c r="B1571" s="94" t="s">
        <v>1930</v>
      </c>
      <c r="C1571" s="94" t="s">
        <v>288</v>
      </c>
      <c r="D1571" s="94" t="s">
        <v>1486</v>
      </c>
      <c r="E1571" s="17">
        <v>112</v>
      </c>
    </row>
    <row r="1572" spans="1:5" x14ac:dyDescent="0.15">
      <c r="A1572" s="94" t="str">
        <f t="shared" si="24"/>
        <v>Golden Harvest8H68Bt/RR</v>
      </c>
      <c r="B1572" s="94" t="s">
        <v>1930</v>
      </c>
      <c r="C1572" s="94" t="s">
        <v>289</v>
      </c>
      <c r="D1572" s="94" t="s">
        <v>1488</v>
      </c>
      <c r="E1572" s="17">
        <v>112</v>
      </c>
    </row>
    <row r="1573" spans="1:5" x14ac:dyDescent="0.15">
      <c r="A1573" s="94" t="str">
        <f t="shared" si="24"/>
        <v>Golden Harvest8H70RR/RW</v>
      </c>
      <c r="B1573" s="94" t="s">
        <v>1930</v>
      </c>
      <c r="C1573" s="94" t="s">
        <v>290</v>
      </c>
      <c r="D1573" s="94" t="s">
        <v>1489</v>
      </c>
      <c r="E1573" s="17">
        <v>109</v>
      </c>
    </row>
    <row r="1574" spans="1:5" x14ac:dyDescent="0.15">
      <c r="A1574" s="94" t="str">
        <f t="shared" si="24"/>
        <v>Golden Harvest8H74RR</v>
      </c>
      <c r="B1574" s="94" t="s">
        <v>1930</v>
      </c>
      <c r="C1574" s="94" t="s">
        <v>291</v>
      </c>
      <c r="D1574" s="94" t="s">
        <v>1786</v>
      </c>
      <c r="E1574" s="17">
        <v>107</v>
      </c>
    </row>
    <row r="1575" spans="1:5" x14ac:dyDescent="0.15">
      <c r="A1575" s="94" t="str">
        <f t="shared" si="24"/>
        <v>Golden Harvest8H77Bt</v>
      </c>
      <c r="B1575" s="94" t="s">
        <v>1930</v>
      </c>
      <c r="C1575" s="94" t="s">
        <v>292</v>
      </c>
      <c r="D1575" s="94" t="s">
        <v>1492</v>
      </c>
      <c r="E1575" s="17">
        <v>111</v>
      </c>
    </row>
    <row r="1576" spans="1:5" x14ac:dyDescent="0.15">
      <c r="A1576" s="94" t="str">
        <f t="shared" si="24"/>
        <v>Golden Harvest8H78Bt/RR/RW</v>
      </c>
      <c r="B1576" s="94" t="s">
        <v>1930</v>
      </c>
      <c r="C1576" s="94" t="s">
        <v>2411</v>
      </c>
      <c r="D1576" s="94" t="s">
        <v>1486</v>
      </c>
      <c r="E1576" s="17">
        <v>112</v>
      </c>
    </row>
    <row r="1577" spans="1:5" x14ac:dyDescent="0.15">
      <c r="A1577" s="94" t="str">
        <f t="shared" si="24"/>
        <v>Golden Harvest8H79RR</v>
      </c>
      <c r="B1577" s="94" t="s">
        <v>1930</v>
      </c>
      <c r="C1577" s="94" t="s">
        <v>2412</v>
      </c>
      <c r="D1577" s="94" t="s">
        <v>1786</v>
      </c>
      <c r="E1577" s="17">
        <v>108</v>
      </c>
    </row>
    <row r="1578" spans="1:5" x14ac:dyDescent="0.15">
      <c r="A1578" s="94" t="str">
        <f t="shared" si="24"/>
        <v>Golden Harvest8H98RR/HX/LL</v>
      </c>
      <c r="B1578" s="94" t="s">
        <v>1930</v>
      </c>
      <c r="C1578" s="94" t="s">
        <v>2871</v>
      </c>
      <c r="D1578" s="94" t="s">
        <v>1490</v>
      </c>
      <c r="E1578" s="17">
        <v>107</v>
      </c>
    </row>
    <row r="1579" spans="1:5" x14ac:dyDescent="0.15">
      <c r="A1579" s="94" t="str">
        <f t="shared" si="24"/>
        <v>Golden Harvest9014-3000GT</v>
      </c>
      <c r="B1579" s="94" t="s">
        <v>1930</v>
      </c>
      <c r="C1579" s="94" t="s">
        <v>3138</v>
      </c>
      <c r="D1579" s="94" t="s">
        <v>1796</v>
      </c>
      <c r="E1579" s="17">
        <v>112</v>
      </c>
    </row>
    <row r="1580" spans="1:5" x14ac:dyDescent="0.15">
      <c r="A1580" s="94" t="str">
        <f t="shared" si="24"/>
        <v>Golden Harvest9014GT</v>
      </c>
      <c r="B1580" s="94" t="s">
        <v>1930</v>
      </c>
      <c r="C1580" s="94" t="s">
        <v>3139</v>
      </c>
      <c r="D1580" s="94" t="s">
        <v>7</v>
      </c>
      <c r="E1580" s="17">
        <v>112</v>
      </c>
    </row>
    <row r="1581" spans="1:5" x14ac:dyDescent="0.15">
      <c r="A1581" s="94" t="str">
        <f t="shared" si="24"/>
        <v>Golden Harvest9014GT/CB/LL</v>
      </c>
      <c r="B1581" s="94" t="s">
        <v>1930</v>
      </c>
      <c r="C1581" s="94" t="s">
        <v>2413</v>
      </c>
      <c r="D1581" s="94" t="s">
        <v>2568</v>
      </c>
      <c r="E1581" s="17">
        <v>112</v>
      </c>
    </row>
    <row r="1582" spans="1:5" x14ac:dyDescent="0.15">
      <c r="A1582" s="94" t="str">
        <f t="shared" si="24"/>
        <v>Golden Harvest9043LL</v>
      </c>
      <c r="B1582" s="94" t="s">
        <v>1930</v>
      </c>
      <c r="C1582" s="94" t="s">
        <v>2414</v>
      </c>
      <c r="D1582" s="94" t="s">
        <v>1935</v>
      </c>
      <c r="E1582" s="17">
        <v>112</v>
      </c>
    </row>
    <row r="1583" spans="1:5" x14ac:dyDescent="0.15">
      <c r="A1583" s="94" t="str">
        <f t="shared" si="24"/>
        <v>Golden Harvest9084GT/CB/LL</v>
      </c>
      <c r="B1583" s="94" t="s">
        <v>1930</v>
      </c>
      <c r="C1583" s="94" t="s">
        <v>591</v>
      </c>
      <c r="D1583" s="94" t="s">
        <v>1791</v>
      </c>
      <c r="E1583" s="17">
        <v>112</v>
      </c>
    </row>
    <row r="1584" spans="1:5" x14ac:dyDescent="0.15">
      <c r="A1584" s="94" t="str">
        <f t="shared" si="24"/>
        <v>Golden Harvest9098GT/CB/LL</v>
      </c>
      <c r="B1584" s="94" t="s">
        <v>1930</v>
      </c>
      <c r="C1584" s="94" t="s">
        <v>2415</v>
      </c>
      <c r="D1584" s="94" t="s">
        <v>2568</v>
      </c>
      <c r="E1584" s="17">
        <v>112</v>
      </c>
    </row>
    <row r="1585" spans="1:5" x14ac:dyDescent="0.15">
      <c r="A1585" s="94" t="str">
        <f t="shared" si="24"/>
        <v>Golden Harvest9107</v>
      </c>
      <c r="B1585" s="94" t="s">
        <v>1930</v>
      </c>
      <c r="C1585" s="94" t="s">
        <v>3140</v>
      </c>
      <c r="D1585" s="94" t="s">
        <v>2641</v>
      </c>
      <c r="E1585" s="17">
        <v>112</v>
      </c>
    </row>
    <row r="1586" spans="1:5" x14ac:dyDescent="0.15">
      <c r="A1586" s="94" t="str">
        <f t="shared" si="24"/>
        <v>Golden Harvest9127-3000GT</v>
      </c>
      <c r="B1586" s="94" t="s">
        <v>1930</v>
      </c>
      <c r="C1586" s="94" t="s">
        <v>3141</v>
      </c>
      <c r="D1586" s="94" t="s">
        <v>1796</v>
      </c>
      <c r="E1586" s="17">
        <v>113</v>
      </c>
    </row>
    <row r="1587" spans="1:5" x14ac:dyDescent="0.15">
      <c r="A1587" s="94" t="str">
        <f t="shared" si="24"/>
        <v>Golden Harvest9127CB/LL</v>
      </c>
      <c r="B1587" s="94" t="s">
        <v>1930</v>
      </c>
      <c r="C1587" s="94" t="s">
        <v>2416</v>
      </c>
      <c r="D1587" s="94" t="s">
        <v>1491</v>
      </c>
      <c r="E1587" s="17">
        <v>113</v>
      </c>
    </row>
    <row r="1588" spans="1:5" x14ac:dyDescent="0.15">
      <c r="A1588" s="94" t="str">
        <f t="shared" si="24"/>
        <v>Golden Harvest9143CB/LL/RW</v>
      </c>
      <c r="B1588" s="94" t="s">
        <v>1930</v>
      </c>
      <c r="C1588" s="94" t="s">
        <v>2417</v>
      </c>
      <c r="D1588" s="94" t="s">
        <v>1792</v>
      </c>
      <c r="E1588" s="17">
        <v>113</v>
      </c>
    </row>
    <row r="1589" spans="1:5" x14ac:dyDescent="0.15">
      <c r="A1589" s="94" t="str">
        <f t="shared" si="24"/>
        <v>Golden Harvest9145 3000GT</v>
      </c>
      <c r="B1589" s="94" t="s">
        <v>1930</v>
      </c>
      <c r="C1589" s="94" t="s">
        <v>2418</v>
      </c>
      <c r="D1589" s="94" t="s">
        <v>7</v>
      </c>
      <c r="E1589" s="17">
        <v>113</v>
      </c>
    </row>
    <row r="1590" spans="1:5" x14ac:dyDescent="0.15">
      <c r="A1590" s="94" t="str">
        <f t="shared" si="24"/>
        <v>Golden Harvest9145-3000GT</v>
      </c>
      <c r="B1590" s="94" t="s">
        <v>1930</v>
      </c>
      <c r="C1590" s="94" t="s">
        <v>3142</v>
      </c>
      <c r="D1590" s="94" t="s">
        <v>7</v>
      </c>
      <c r="E1590" s="17">
        <v>113</v>
      </c>
    </row>
    <row r="1591" spans="1:5" x14ac:dyDescent="0.15">
      <c r="A1591" s="94" t="str">
        <f t="shared" si="24"/>
        <v>Golden Harvest9145-3000GT</v>
      </c>
      <c r="B1591" s="94" t="s">
        <v>1930</v>
      </c>
      <c r="C1591" s="94" t="s">
        <v>3142</v>
      </c>
      <c r="D1591" s="94" t="s">
        <v>1796</v>
      </c>
      <c r="E1591" s="17">
        <v>112</v>
      </c>
    </row>
    <row r="1592" spans="1:5" x14ac:dyDescent="0.15">
      <c r="A1592" s="94" t="str">
        <f t="shared" si="24"/>
        <v>Golden Harvest9165CB/LL/RW</v>
      </c>
      <c r="B1592" s="94" t="s">
        <v>1930</v>
      </c>
      <c r="C1592" s="94" t="s">
        <v>592</v>
      </c>
      <c r="D1592" s="94" t="s">
        <v>1792</v>
      </c>
      <c r="E1592" s="17">
        <v>113</v>
      </c>
    </row>
    <row r="1593" spans="1:5" x14ac:dyDescent="0.15">
      <c r="A1593" s="94" t="str">
        <f t="shared" si="24"/>
        <v>Golden Harvest9166</v>
      </c>
      <c r="B1593" s="94" t="s">
        <v>1930</v>
      </c>
      <c r="C1593" s="94" t="s">
        <v>3143</v>
      </c>
      <c r="D1593" s="94" t="s">
        <v>2641</v>
      </c>
      <c r="E1593" s="17">
        <v>112</v>
      </c>
    </row>
    <row r="1594" spans="1:5" x14ac:dyDescent="0.15">
      <c r="A1594" s="94" t="str">
        <f t="shared" si="24"/>
        <v>Golden Harvest9173-3000GT</v>
      </c>
      <c r="B1594" s="94" t="s">
        <v>1930</v>
      </c>
      <c r="C1594" s="94" t="s">
        <v>593</v>
      </c>
      <c r="D1594" s="94" t="s">
        <v>1796</v>
      </c>
      <c r="E1594" s="17">
        <v>113</v>
      </c>
    </row>
    <row r="1595" spans="1:5" x14ac:dyDescent="0.15">
      <c r="A1595" s="94" t="str">
        <f t="shared" si="24"/>
        <v>Golden Harvest9173-3000GT</v>
      </c>
      <c r="B1595" s="94" t="s">
        <v>1930</v>
      </c>
      <c r="C1595" s="94" t="s">
        <v>593</v>
      </c>
      <c r="D1595" s="94" t="s">
        <v>1796</v>
      </c>
      <c r="E1595" s="17">
        <v>113</v>
      </c>
    </row>
    <row r="1596" spans="1:5" x14ac:dyDescent="0.15">
      <c r="A1596" s="94" t="str">
        <f t="shared" si="24"/>
        <v>Golden Harvest9173CB/LL</v>
      </c>
      <c r="B1596" s="94" t="s">
        <v>1930</v>
      </c>
      <c r="C1596" s="94" t="s">
        <v>2419</v>
      </c>
      <c r="D1596" s="94" t="s">
        <v>1491</v>
      </c>
      <c r="E1596" s="17">
        <v>113</v>
      </c>
    </row>
    <row r="1597" spans="1:5" x14ac:dyDescent="0.15">
      <c r="A1597" s="94" t="str">
        <f t="shared" si="24"/>
        <v>Golden Harvest9180</v>
      </c>
      <c r="B1597" s="94" t="s">
        <v>1930</v>
      </c>
      <c r="C1597" s="94" t="s">
        <v>3144</v>
      </c>
      <c r="D1597" s="94" t="s">
        <v>2641</v>
      </c>
      <c r="E1597" s="17">
        <v>113</v>
      </c>
    </row>
    <row r="1598" spans="1:5" x14ac:dyDescent="0.15">
      <c r="A1598" s="94" t="str">
        <f t="shared" si="24"/>
        <v>Golden Harvest9180GT</v>
      </c>
      <c r="B1598" s="94" t="s">
        <v>1930</v>
      </c>
      <c r="C1598" s="94" t="s">
        <v>3145</v>
      </c>
      <c r="D1598" s="94" t="s">
        <v>7</v>
      </c>
      <c r="E1598" s="17">
        <v>113</v>
      </c>
    </row>
    <row r="1599" spans="1:5" x14ac:dyDescent="0.15">
      <c r="A1599" s="94" t="str">
        <f t="shared" si="24"/>
        <v>Golden Harvest9180GT/CB/LL</v>
      </c>
      <c r="B1599" s="94" t="s">
        <v>1930</v>
      </c>
      <c r="C1599" s="94" t="s">
        <v>594</v>
      </c>
      <c r="D1599" s="94" t="s">
        <v>1791</v>
      </c>
      <c r="E1599" s="17">
        <v>113</v>
      </c>
    </row>
    <row r="1600" spans="1:5" x14ac:dyDescent="0.15">
      <c r="A1600" s="94" t="str">
        <f t="shared" si="24"/>
        <v>Golden Harvest9190Hx/LL</v>
      </c>
      <c r="B1600" s="94" t="s">
        <v>1930</v>
      </c>
      <c r="C1600" s="94" t="s">
        <v>2420</v>
      </c>
      <c r="D1600" s="94" t="s">
        <v>1485</v>
      </c>
      <c r="E1600" s="17">
        <v>113</v>
      </c>
    </row>
    <row r="1601" spans="1:5" x14ac:dyDescent="0.15">
      <c r="A1601" s="94" t="str">
        <f t="shared" si="24"/>
        <v>Golden Harvest9205Hx/LL</v>
      </c>
      <c r="B1601" s="94" t="s">
        <v>1930</v>
      </c>
      <c r="C1601" s="94" t="s">
        <v>2421</v>
      </c>
      <c r="D1601" s="94" t="s">
        <v>1485</v>
      </c>
      <c r="E1601" s="17">
        <v>113</v>
      </c>
    </row>
    <row r="1602" spans="1:5" x14ac:dyDescent="0.15">
      <c r="A1602" s="94" t="str">
        <f t="shared" ref="A1602:A1665" si="25">B1602&amp;C1602</f>
        <v>Golden Harvest9229</v>
      </c>
      <c r="B1602" s="94" t="s">
        <v>1930</v>
      </c>
      <c r="C1602" s="94" t="s">
        <v>3146</v>
      </c>
      <c r="D1602" s="94" t="s">
        <v>2641</v>
      </c>
      <c r="E1602" s="17">
        <v>112</v>
      </c>
    </row>
    <row r="1603" spans="1:5" x14ac:dyDescent="0.15">
      <c r="A1603" s="94" t="str">
        <f t="shared" si="25"/>
        <v>Golden Harvest9234CL</v>
      </c>
      <c r="B1603" s="94" t="s">
        <v>1930</v>
      </c>
      <c r="C1603" s="94" t="s">
        <v>2422</v>
      </c>
      <c r="D1603" s="94" t="s">
        <v>1383</v>
      </c>
      <c r="E1603" s="17">
        <v>113</v>
      </c>
    </row>
    <row r="1604" spans="1:5" x14ac:dyDescent="0.15">
      <c r="A1604" s="94" t="str">
        <f t="shared" si="25"/>
        <v>Golden Harvest9323Hx/LL</v>
      </c>
      <c r="B1604" s="94" t="s">
        <v>1930</v>
      </c>
      <c r="C1604" s="94" t="s">
        <v>2423</v>
      </c>
      <c r="D1604" s="94" t="s">
        <v>1485</v>
      </c>
      <c r="E1604" s="17">
        <v>114</v>
      </c>
    </row>
    <row r="1605" spans="1:5" x14ac:dyDescent="0.15">
      <c r="A1605" s="94" t="str">
        <f t="shared" si="25"/>
        <v>Golden Harvest9345</v>
      </c>
      <c r="B1605" s="94" t="s">
        <v>1930</v>
      </c>
      <c r="C1605" s="94" t="s">
        <v>3147</v>
      </c>
      <c r="D1605" s="94" t="s">
        <v>2641</v>
      </c>
      <c r="E1605" s="17">
        <v>114</v>
      </c>
    </row>
    <row r="1606" spans="1:5" x14ac:dyDescent="0.15">
      <c r="A1606" s="94" t="str">
        <f t="shared" si="25"/>
        <v>Golden Harvest9377GT</v>
      </c>
      <c r="B1606" s="94" t="s">
        <v>1930</v>
      </c>
      <c r="C1606" s="94" t="s">
        <v>595</v>
      </c>
      <c r="D1606" s="94" t="s">
        <v>7</v>
      </c>
      <c r="E1606" s="17">
        <v>115</v>
      </c>
    </row>
    <row r="1607" spans="1:5" x14ac:dyDescent="0.15">
      <c r="A1607" s="94" t="str">
        <f t="shared" si="25"/>
        <v>Golden Harvest9377GT/CB/LL</v>
      </c>
      <c r="B1607" s="94" t="s">
        <v>1930</v>
      </c>
      <c r="C1607" s="94" t="s">
        <v>596</v>
      </c>
      <c r="D1607" s="94" t="s">
        <v>1791</v>
      </c>
      <c r="E1607" s="17">
        <v>115</v>
      </c>
    </row>
    <row r="1608" spans="1:5" x14ac:dyDescent="0.15">
      <c r="A1608" s="94" t="str">
        <f t="shared" si="25"/>
        <v>Golden Harvest9392-3000GT</v>
      </c>
      <c r="B1608" s="94" t="s">
        <v>1930</v>
      </c>
      <c r="C1608" s="94" t="s">
        <v>3148</v>
      </c>
      <c r="D1608" s="94" t="s">
        <v>1796</v>
      </c>
      <c r="E1608" s="17">
        <v>115</v>
      </c>
    </row>
    <row r="1609" spans="1:5" x14ac:dyDescent="0.15">
      <c r="A1609" s="94" t="str">
        <f t="shared" si="25"/>
        <v>Golden Harvest9392CB/LL</v>
      </c>
      <c r="B1609" s="94" t="s">
        <v>1930</v>
      </c>
      <c r="C1609" s="94" t="s">
        <v>2424</v>
      </c>
      <c r="D1609" s="94" t="s">
        <v>1491</v>
      </c>
      <c r="E1609" s="17">
        <v>115</v>
      </c>
    </row>
    <row r="1610" spans="1:5" x14ac:dyDescent="0.15">
      <c r="A1610" s="94" t="str">
        <f t="shared" si="25"/>
        <v>Golden Harvest9407</v>
      </c>
      <c r="B1610" s="94" t="s">
        <v>1930</v>
      </c>
      <c r="C1610" s="94" t="s">
        <v>3149</v>
      </c>
      <c r="D1610" s="94" t="s">
        <v>2641</v>
      </c>
      <c r="E1610" s="17">
        <v>115</v>
      </c>
    </row>
    <row r="1611" spans="1:5" x14ac:dyDescent="0.15">
      <c r="A1611" s="94" t="str">
        <f t="shared" si="25"/>
        <v>Golden Harvest9414CB/LL</v>
      </c>
      <c r="B1611" s="94" t="s">
        <v>1930</v>
      </c>
      <c r="C1611" s="94" t="s">
        <v>2425</v>
      </c>
      <c r="D1611" s="94" t="s">
        <v>1491</v>
      </c>
      <c r="E1611" s="17">
        <v>115</v>
      </c>
    </row>
    <row r="1612" spans="1:5" x14ac:dyDescent="0.15">
      <c r="A1612" s="94" t="str">
        <f t="shared" si="25"/>
        <v>Golden Harvest9416-3000GT</v>
      </c>
      <c r="B1612" s="94" t="s">
        <v>1930</v>
      </c>
      <c r="C1612" s="94" t="s">
        <v>945</v>
      </c>
      <c r="D1612" s="94" t="s">
        <v>1796</v>
      </c>
      <c r="E1612" s="17">
        <v>115</v>
      </c>
    </row>
    <row r="1613" spans="1:5" x14ac:dyDescent="0.15">
      <c r="A1613" s="94" t="str">
        <f t="shared" si="25"/>
        <v>Golden Harvest9461</v>
      </c>
      <c r="B1613" s="94" t="s">
        <v>1930</v>
      </c>
      <c r="C1613" s="94" t="s">
        <v>1783</v>
      </c>
      <c r="D1613" s="94" t="s">
        <v>2641</v>
      </c>
      <c r="E1613" s="17">
        <v>115</v>
      </c>
    </row>
    <row r="1614" spans="1:5" x14ac:dyDescent="0.15">
      <c r="A1614" s="94" t="str">
        <f t="shared" si="25"/>
        <v>Golden Harvest9490</v>
      </c>
      <c r="B1614" s="94" t="s">
        <v>1930</v>
      </c>
      <c r="C1614" s="94" t="s">
        <v>3150</v>
      </c>
      <c r="D1614" s="94" t="s">
        <v>2641</v>
      </c>
      <c r="E1614" s="17">
        <v>115</v>
      </c>
    </row>
    <row r="1615" spans="1:5" x14ac:dyDescent="0.15">
      <c r="A1615" s="94" t="str">
        <f t="shared" si="25"/>
        <v>Golden Harvest9507Bt</v>
      </c>
      <c r="B1615" s="94" t="s">
        <v>1930</v>
      </c>
      <c r="C1615" s="94" t="s">
        <v>1798</v>
      </c>
      <c r="D1615" s="94" t="s">
        <v>1492</v>
      </c>
      <c r="E1615" s="17">
        <v>116</v>
      </c>
    </row>
    <row r="1616" spans="1:5" x14ac:dyDescent="0.15">
      <c r="A1616" s="94" t="str">
        <f t="shared" si="25"/>
        <v>Golden Harvest9551GT/CB/LL</v>
      </c>
      <c r="B1616" s="94" t="s">
        <v>1930</v>
      </c>
      <c r="C1616" s="94" t="s">
        <v>1799</v>
      </c>
      <c r="D1616" s="94" t="s">
        <v>1800</v>
      </c>
      <c r="E1616" s="17">
        <v>116</v>
      </c>
    </row>
    <row r="1617" spans="1:5" x14ac:dyDescent="0.15">
      <c r="A1617" s="94" t="str">
        <f t="shared" si="25"/>
        <v>Golden Harvest9574CB/LL</v>
      </c>
      <c r="B1617" s="94" t="s">
        <v>1930</v>
      </c>
      <c r="C1617" s="94" t="s">
        <v>1801</v>
      </c>
      <c r="D1617" s="94" t="s">
        <v>1491</v>
      </c>
      <c r="E1617" s="17">
        <v>116</v>
      </c>
    </row>
    <row r="1618" spans="1:5" x14ac:dyDescent="0.15">
      <c r="A1618" s="94" t="str">
        <f t="shared" si="25"/>
        <v>Golden Harvest9H12Bt/RR/RW</v>
      </c>
      <c r="B1618" s="94" t="s">
        <v>1930</v>
      </c>
      <c r="C1618" s="94" t="s">
        <v>1802</v>
      </c>
      <c r="D1618" s="94" t="s">
        <v>1486</v>
      </c>
      <c r="E1618" s="17">
        <v>113</v>
      </c>
    </row>
    <row r="1619" spans="1:5" x14ac:dyDescent="0.15">
      <c r="A1619" s="94" t="str">
        <f t="shared" si="25"/>
        <v>Golden Harvest9H15Bt</v>
      </c>
      <c r="B1619" s="94" t="s">
        <v>1930</v>
      </c>
      <c r="C1619" s="94" t="s">
        <v>1803</v>
      </c>
      <c r="D1619" s="94" t="s">
        <v>1492</v>
      </c>
      <c r="E1619" s="17">
        <v>113</v>
      </c>
    </row>
    <row r="1620" spans="1:5" x14ac:dyDescent="0.15">
      <c r="A1620" s="94" t="str">
        <f t="shared" si="25"/>
        <v>Golden Harvest9H16RR</v>
      </c>
      <c r="B1620" s="94" t="s">
        <v>1930</v>
      </c>
      <c r="C1620" s="94" t="s">
        <v>1804</v>
      </c>
      <c r="D1620" s="94" t="s">
        <v>1786</v>
      </c>
      <c r="E1620" s="17">
        <v>112</v>
      </c>
    </row>
    <row r="1621" spans="1:5" x14ac:dyDescent="0.15">
      <c r="A1621" s="94" t="str">
        <f t="shared" si="25"/>
        <v>Golden Harvest9H17Bt/RR</v>
      </c>
      <c r="B1621" s="94" t="s">
        <v>1930</v>
      </c>
      <c r="C1621" s="94" t="s">
        <v>1805</v>
      </c>
      <c r="D1621" s="94" t="s">
        <v>1488</v>
      </c>
      <c r="E1621" s="17">
        <v>113</v>
      </c>
    </row>
    <row r="1622" spans="1:5" x14ac:dyDescent="0.15">
      <c r="A1622" s="94" t="str">
        <f t="shared" si="25"/>
        <v>Golden Harvest9H19RR/RW</v>
      </c>
      <c r="B1622" s="94" t="s">
        <v>1930</v>
      </c>
      <c r="C1622" s="94" t="s">
        <v>1806</v>
      </c>
      <c r="D1622" s="94" t="s">
        <v>1489</v>
      </c>
      <c r="E1622" s="17">
        <v>112</v>
      </c>
    </row>
    <row r="1623" spans="1:5" x14ac:dyDescent="0.15">
      <c r="A1623" s="94" t="str">
        <f t="shared" si="25"/>
        <v>Golden Harvest9H58RR/HX/LL</v>
      </c>
      <c r="B1623" s="94" t="s">
        <v>1930</v>
      </c>
      <c r="C1623" s="94" t="s">
        <v>2872</v>
      </c>
      <c r="D1623" s="94" t="s">
        <v>1490</v>
      </c>
      <c r="E1623" s="17">
        <v>111</v>
      </c>
    </row>
    <row r="1624" spans="1:5" x14ac:dyDescent="0.15">
      <c r="A1624" s="94" t="str">
        <f t="shared" si="25"/>
        <v>Golden Harvest9H60RR</v>
      </c>
      <c r="B1624" s="94" t="s">
        <v>1930</v>
      </c>
      <c r="C1624" s="94" t="s">
        <v>1807</v>
      </c>
      <c r="D1624" s="94" t="s">
        <v>1786</v>
      </c>
      <c r="E1624" s="17">
        <v>116</v>
      </c>
    </row>
    <row r="1625" spans="1:5" x14ac:dyDescent="0.15">
      <c r="A1625" s="94" t="str">
        <f t="shared" si="25"/>
        <v>Golden Harvest9H62Bt/RR</v>
      </c>
      <c r="B1625" s="94" t="s">
        <v>1930</v>
      </c>
      <c r="C1625" s="94" t="s">
        <v>1808</v>
      </c>
      <c r="D1625" s="94" t="s">
        <v>1488</v>
      </c>
      <c r="E1625" s="17">
        <v>116</v>
      </c>
    </row>
    <row r="1626" spans="1:5" x14ac:dyDescent="0.15">
      <c r="A1626" s="94" t="str">
        <f t="shared" si="25"/>
        <v>Golden Harvest9H73Bt/RR</v>
      </c>
      <c r="B1626" s="94" t="s">
        <v>1930</v>
      </c>
      <c r="C1626" s="94" t="s">
        <v>1809</v>
      </c>
      <c r="D1626" s="94" t="s">
        <v>1488</v>
      </c>
      <c r="E1626" s="17">
        <v>115</v>
      </c>
    </row>
    <row r="1627" spans="1:5" x14ac:dyDescent="0.15">
      <c r="A1627" s="94" t="str">
        <f t="shared" si="25"/>
        <v>Golden Harvest9H82RR/HX/LL</v>
      </c>
      <c r="B1627" s="94" t="s">
        <v>1930</v>
      </c>
      <c r="C1627" s="94" t="s">
        <v>2873</v>
      </c>
      <c r="D1627" s="94" t="s">
        <v>1490</v>
      </c>
      <c r="E1627" s="17">
        <v>113</v>
      </c>
    </row>
    <row r="1628" spans="1:5" x14ac:dyDescent="0.15">
      <c r="A1628" s="94" t="str">
        <f t="shared" si="25"/>
        <v>Golden Harvest9H93Bt</v>
      </c>
      <c r="B1628" s="94" t="s">
        <v>1930</v>
      </c>
      <c r="C1628" s="94" t="s">
        <v>1810</v>
      </c>
      <c r="D1628" s="94" t="s">
        <v>1492</v>
      </c>
      <c r="E1628" s="17">
        <v>114</v>
      </c>
    </row>
    <row r="1629" spans="1:5" x14ac:dyDescent="0.15">
      <c r="A1629" s="94" t="str">
        <f t="shared" si="25"/>
        <v>Golden HarvestAVICTA 9127</v>
      </c>
      <c r="B1629" s="94" t="s">
        <v>1930</v>
      </c>
      <c r="C1629" s="94" t="s">
        <v>401</v>
      </c>
      <c r="D1629" s="94" t="s">
        <v>1796</v>
      </c>
      <c r="E1629" s="17">
        <v>113</v>
      </c>
    </row>
    <row r="1630" spans="1:5" x14ac:dyDescent="0.15">
      <c r="A1630" s="94" t="str">
        <f t="shared" si="25"/>
        <v>Golden HarvestNO AVICTA 9127</v>
      </c>
      <c r="B1630" s="94" t="s">
        <v>1930</v>
      </c>
      <c r="C1630" s="94" t="s">
        <v>402</v>
      </c>
      <c r="D1630" s="94" t="s">
        <v>1796</v>
      </c>
      <c r="E1630" s="17">
        <v>113</v>
      </c>
    </row>
    <row r="1631" spans="1:5" x14ac:dyDescent="0.15">
      <c r="A1631" s="94" t="str">
        <f t="shared" si="25"/>
        <v>Great Heart101VT3</v>
      </c>
      <c r="B1631" s="94" t="s">
        <v>1910</v>
      </c>
      <c r="C1631" s="94" t="s">
        <v>1912</v>
      </c>
      <c r="D1631" s="94" t="s">
        <v>1487</v>
      </c>
      <c r="E1631" s="17">
        <v>110</v>
      </c>
    </row>
    <row r="1632" spans="1:5" x14ac:dyDescent="0.15">
      <c r="A1632" s="94" t="str">
        <f t="shared" si="25"/>
        <v>Great Heart101YGPL/RR2</v>
      </c>
      <c r="B1632" s="94" t="s">
        <v>1910</v>
      </c>
      <c r="C1632" s="94" t="s">
        <v>1913</v>
      </c>
      <c r="D1632" s="94" t="s">
        <v>1486</v>
      </c>
      <c r="E1632" s="17">
        <v>110</v>
      </c>
    </row>
    <row r="1633" spans="1:5" x14ac:dyDescent="0.15">
      <c r="A1633" s="94" t="str">
        <f t="shared" si="25"/>
        <v>Great Heart107RR</v>
      </c>
      <c r="B1633" s="94" t="s">
        <v>1910</v>
      </c>
      <c r="C1633" s="94" t="s">
        <v>597</v>
      </c>
      <c r="D1633" s="94" t="s">
        <v>1786</v>
      </c>
      <c r="E1633" s="17">
        <v>110</v>
      </c>
    </row>
    <row r="1634" spans="1:5" x14ac:dyDescent="0.15">
      <c r="A1634" s="94" t="str">
        <f t="shared" si="25"/>
        <v>Great Heart107VT3P</v>
      </c>
      <c r="B1634" s="94" t="s">
        <v>1910</v>
      </c>
      <c r="C1634" s="94" t="s">
        <v>598</v>
      </c>
      <c r="D1634" s="94" t="s">
        <v>490</v>
      </c>
      <c r="E1634" s="17">
        <v>110</v>
      </c>
    </row>
    <row r="1635" spans="1:5" x14ac:dyDescent="0.15">
      <c r="A1635" s="94" t="str">
        <f t="shared" si="25"/>
        <v>Great Heart110VT3</v>
      </c>
      <c r="B1635" s="94" t="s">
        <v>1910</v>
      </c>
      <c r="C1635" s="94" t="s">
        <v>599</v>
      </c>
      <c r="D1635" s="94" t="s">
        <v>1487</v>
      </c>
      <c r="E1635" s="17">
        <v>110</v>
      </c>
    </row>
    <row r="1636" spans="1:5" x14ac:dyDescent="0.15">
      <c r="A1636" s="94" t="str">
        <f t="shared" si="25"/>
        <v>Great Heart163VT3</v>
      </c>
      <c r="B1636" s="94" t="s">
        <v>1910</v>
      </c>
      <c r="C1636" s="94" t="s">
        <v>1914</v>
      </c>
      <c r="D1636" s="94" t="s">
        <v>1487</v>
      </c>
      <c r="E1636" s="17">
        <v>110</v>
      </c>
    </row>
    <row r="1637" spans="1:5" x14ac:dyDescent="0.15">
      <c r="A1637" s="94" t="str">
        <f t="shared" si="25"/>
        <v>Great Heart163YGCB/RR2</v>
      </c>
      <c r="B1637" s="94" t="s">
        <v>1910</v>
      </c>
      <c r="C1637" s="94" t="s">
        <v>1915</v>
      </c>
      <c r="D1637" s="94" t="s">
        <v>1488</v>
      </c>
      <c r="E1637" s="17">
        <v>110</v>
      </c>
    </row>
    <row r="1638" spans="1:5" x14ac:dyDescent="0.15">
      <c r="A1638" s="94" t="str">
        <f t="shared" si="25"/>
        <v>Great Heart175</v>
      </c>
      <c r="B1638" s="94" t="s">
        <v>1910</v>
      </c>
      <c r="C1638" s="94" t="s">
        <v>1911</v>
      </c>
      <c r="D1638" s="94" t="s">
        <v>2641</v>
      </c>
      <c r="E1638" s="17">
        <v>111</v>
      </c>
    </row>
    <row r="1639" spans="1:5" x14ac:dyDescent="0.15">
      <c r="A1639" s="94" t="str">
        <f t="shared" si="25"/>
        <v>Great Heart182VT3</v>
      </c>
      <c r="B1639" s="94" t="s">
        <v>1910</v>
      </c>
      <c r="C1639" s="94" t="s">
        <v>1916</v>
      </c>
      <c r="D1639" s="94" t="s">
        <v>1487</v>
      </c>
      <c r="E1639" s="17">
        <v>110</v>
      </c>
    </row>
    <row r="1640" spans="1:5" x14ac:dyDescent="0.15">
      <c r="A1640" s="94" t="str">
        <f t="shared" si="25"/>
        <v>Great Heart182YGCB</v>
      </c>
      <c r="B1640" s="94" t="s">
        <v>1910</v>
      </c>
      <c r="C1640" s="94" t="s">
        <v>1917</v>
      </c>
      <c r="D1640" s="94" t="s">
        <v>1492</v>
      </c>
      <c r="E1640" s="17">
        <v>110</v>
      </c>
    </row>
    <row r="1641" spans="1:5" x14ac:dyDescent="0.15">
      <c r="A1641" s="94" t="str">
        <f t="shared" si="25"/>
        <v>Great Heart182YGPL</v>
      </c>
      <c r="B1641" s="94" t="s">
        <v>1910</v>
      </c>
      <c r="C1641" s="94" t="s">
        <v>1918</v>
      </c>
      <c r="D1641" s="94" t="s">
        <v>1484</v>
      </c>
      <c r="E1641" s="17">
        <v>110</v>
      </c>
    </row>
    <row r="1642" spans="1:5" x14ac:dyDescent="0.15">
      <c r="A1642" s="94" t="str">
        <f t="shared" si="25"/>
        <v>Great Heart182YGRW</v>
      </c>
      <c r="B1642" s="94" t="s">
        <v>1910</v>
      </c>
      <c r="C1642" s="94" t="s">
        <v>1919</v>
      </c>
      <c r="D1642" s="94" t="s">
        <v>1364</v>
      </c>
      <c r="E1642" s="17">
        <v>110</v>
      </c>
    </row>
    <row r="1643" spans="1:5" x14ac:dyDescent="0.15">
      <c r="A1643" s="94" t="str">
        <f t="shared" si="25"/>
        <v>Great Heart194VT3P</v>
      </c>
      <c r="B1643" s="94" t="s">
        <v>1910</v>
      </c>
      <c r="C1643" s="94" t="s">
        <v>600</v>
      </c>
      <c r="D1643" s="94" t="s">
        <v>1487</v>
      </c>
      <c r="E1643" s="17">
        <v>110</v>
      </c>
    </row>
    <row r="1644" spans="1:5" x14ac:dyDescent="0.15">
      <c r="A1644" s="94" t="str">
        <f t="shared" si="25"/>
        <v>Great Heart194VT3P</v>
      </c>
      <c r="B1644" s="94" t="s">
        <v>1910</v>
      </c>
      <c r="C1644" s="94" t="s">
        <v>600</v>
      </c>
      <c r="D1644" s="94" t="s">
        <v>490</v>
      </c>
      <c r="E1644" s="17">
        <v>110</v>
      </c>
    </row>
    <row r="1645" spans="1:5" x14ac:dyDescent="0.15">
      <c r="A1645" s="94" t="str">
        <f t="shared" si="25"/>
        <v>Great Heart212VT3</v>
      </c>
      <c r="B1645" s="94" t="s">
        <v>1910</v>
      </c>
      <c r="C1645" s="94" t="s">
        <v>601</v>
      </c>
      <c r="D1645" s="94" t="s">
        <v>1487</v>
      </c>
      <c r="E1645" s="17">
        <v>112</v>
      </c>
    </row>
    <row r="1646" spans="1:5" x14ac:dyDescent="0.15">
      <c r="A1646" s="94" t="str">
        <f t="shared" si="25"/>
        <v>Great Heart212VT3</v>
      </c>
      <c r="B1646" s="94" t="s">
        <v>1910</v>
      </c>
      <c r="C1646" s="94" t="s">
        <v>601</v>
      </c>
      <c r="D1646" s="94" t="s">
        <v>1487</v>
      </c>
      <c r="E1646" s="17">
        <v>112</v>
      </c>
    </row>
    <row r="1647" spans="1:5" x14ac:dyDescent="0.15">
      <c r="A1647" s="94" t="str">
        <f t="shared" si="25"/>
        <v>Great Heart272HXI/LL</v>
      </c>
      <c r="B1647" s="94" t="s">
        <v>1910</v>
      </c>
      <c r="C1647" s="94" t="s">
        <v>1920</v>
      </c>
      <c r="D1647" s="94" t="s">
        <v>1485</v>
      </c>
      <c r="E1647" s="17">
        <v>112</v>
      </c>
    </row>
    <row r="1648" spans="1:5" x14ac:dyDescent="0.15">
      <c r="A1648" s="94" t="str">
        <f t="shared" si="25"/>
        <v>Great Heart272YGCB</v>
      </c>
      <c r="B1648" s="94" t="s">
        <v>1910</v>
      </c>
      <c r="C1648" s="94" t="s">
        <v>1921</v>
      </c>
      <c r="D1648" s="94" t="s">
        <v>1492</v>
      </c>
      <c r="E1648" s="17">
        <v>112</v>
      </c>
    </row>
    <row r="1649" spans="1:5" x14ac:dyDescent="0.15">
      <c r="A1649" s="94" t="str">
        <f t="shared" si="25"/>
        <v>Great Heart297VT3</v>
      </c>
      <c r="B1649" s="94" t="s">
        <v>1910</v>
      </c>
      <c r="C1649" s="94" t="s">
        <v>946</v>
      </c>
      <c r="D1649" s="94" t="s">
        <v>1487</v>
      </c>
      <c r="E1649" s="17">
        <v>112</v>
      </c>
    </row>
    <row r="1650" spans="1:5" x14ac:dyDescent="0.15">
      <c r="A1650" s="94" t="str">
        <f t="shared" si="25"/>
        <v>Great Heart317VT3</v>
      </c>
      <c r="B1650" s="94" t="s">
        <v>1910</v>
      </c>
      <c r="C1650" s="94" t="s">
        <v>1922</v>
      </c>
      <c r="D1650" s="94" t="s">
        <v>1487</v>
      </c>
      <c r="E1650" s="17">
        <v>114</v>
      </c>
    </row>
    <row r="1651" spans="1:5" x14ac:dyDescent="0.15">
      <c r="A1651" s="94" t="str">
        <f t="shared" si="25"/>
        <v>Great Heart317YGCB</v>
      </c>
      <c r="B1651" s="94" t="s">
        <v>1910</v>
      </c>
      <c r="C1651" s="94" t="s">
        <v>1923</v>
      </c>
      <c r="D1651" s="94" t="s">
        <v>1492</v>
      </c>
      <c r="E1651" s="17">
        <v>114</v>
      </c>
    </row>
    <row r="1652" spans="1:5" x14ac:dyDescent="0.15">
      <c r="A1652" s="94" t="str">
        <f t="shared" si="25"/>
        <v>Great Heart317YGPL</v>
      </c>
      <c r="B1652" s="94" t="s">
        <v>1910</v>
      </c>
      <c r="C1652" s="94" t="s">
        <v>1924</v>
      </c>
      <c r="D1652" s="94" t="s">
        <v>1484</v>
      </c>
      <c r="E1652" s="17">
        <v>114</v>
      </c>
    </row>
    <row r="1653" spans="1:5" x14ac:dyDescent="0.15">
      <c r="A1653" s="94" t="str">
        <f t="shared" si="25"/>
        <v>Great Heart317YGRW</v>
      </c>
      <c r="B1653" s="94" t="s">
        <v>1910</v>
      </c>
      <c r="C1653" s="94" t="s">
        <v>1925</v>
      </c>
      <c r="D1653" s="94" t="s">
        <v>1364</v>
      </c>
      <c r="E1653" s="17">
        <v>114</v>
      </c>
    </row>
    <row r="1654" spans="1:5" x14ac:dyDescent="0.15">
      <c r="A1654" s="94" t="str">
        <f t="shared" si="25"/>
        <v>Great Heart377NonGMO</v>
      </c>
      <c r="B1654" s="94" t="s">
        <v>1910</v>
      </c>
      <c r="C1654" s="94" t="s">
        <v>602</v>
      </c>
      <c r="D1654" s="94" t="s">
        <v>2641</v>
      </c>
      <c r="E1654" s="17">
        <v>113</v>
      </c>
    </row>
    <row r="1655" spans="1:5" x14ac:dyDescent="0.15">
      <c r="A1655" s="94" t="str">
        <f t="shared" si="25"/>
        <v>Great Heart389VT3</v>
      </c>
      <c r="B1655" s="94" t="s">
        <v>1910</v>
      </c>
      <c r="C1655" s="94" t="s">
        <v>1926</v>
      </c>
      <c r="D1655" s="94" t="s">
        <v>1487</v>
      </c>
      <c r="E1655" s="17">
        <v>113</v>
      </c>
    </row>
    <row r="1656" spans="1:5" x14ac:dyDescent="0.15">
      <c r="A1656" s="94" t="str">
        <f t="shared" si="25"/>
        <v>Great Heart389YGCB</v>
      </c>
      <c r="B1656" s="94" t="s">
        <v>1910</v>
      </c>
      <c r="C1656" s="94" t="s">
        <v>1927</v>
      </c>
      <c r="D1656" s="94" t="s">
        <v>1492</v>
      </c>
      <c r="E1656" s="17">
        <v>113</v>
      </c>
    </row>
    <row r="1657" spans="1:5" x14ac:dyDescent="0.15">
      <c r="A1657" s="94" t="str">
        <f t="shared" si="25"/>
        <v>Great Heart389YGPL</v>
      </c>
      <c r="B1657" s="94" t="s">
        <v>1910</v>
      </c>
      <c r="C1657" s="94" t="s">
        <v>1928</v>
      </c>
      <c r="D1657" s="94" t="s">
        <v>1484</v>
      </c>
      <c r="E1657" s="17">
        <v>113</v>
      </c>
    </row>
    <row r="1658" spans="1:5" x14ac:dyDescent="0.15">
      <c r="A1658" s="94" t="str">
        <f t="shared" si="25"/>
        <v>Great Heart389YGRW</v>
      </c>
      <c r="B1658" s="94" t="s">
        <v>1910</v>
      </c>
      <c r="C1658" s="94" t="s">
        <v>1929</v>
      </c>
      <c r="D1658" s="94" t="s">
        <v>1364</v>
      </c>
      <c r="E1658" s="17">
        <v>113</v>
      </c>
    </row>
    <row r="1659" spans="1:5" x14ac:dyDescent="0.15">
      <c r="A1659" s="94" t="str">
        <f t="shared" si="25"/>
        <v>Great Heart457RR2</v>
      </c>
      <c r="B1659" s="94" t="s">
        <v>1910</v>
      </c>
      <c r="C1659" s="94" t="s">
        <v>947</v>
      </c>
      <c r="D1659" s="94" t="s">
        <v>1786</v>
      </c>
      <c r="E1659" s="17">
        <v>114</v>
      </c>
    </row>
    <row r="1660" spans="1:5" x14ac:dyDescent="0.15">
      <c r="A1660" s="94" t="str">
        <f t="shared" si="25"/>
        <v>Great Heart913GT</v>
      </c>
      <c r="B1660" s="94" t="s">
        <v>1910</v>
      </c>
      <c r="C1660" s="94" t="s">
        <v>603</v>
      </c>
      <c r="D1660" s="94" t="s">
        <v>7</v>
      </c>
      <c r="E1660" s="17">
        <v>109</v>
      </c>
    </row>
    <row r="1661" spans="1:5" x14ac:dyDescent="0.15">
      <c r="A1661" s="94" t="str">
        <f t="shared" si="25"/>
        <v>Great Heart925VT3</v>
      </c>
      <c r="B1661" s="94" t="s">
        <v>1910</v>
      </c>
      <c r="C1661" s="94" t="s">
        <v>948</v>
      </c>
      <c r="D1661" s="94" t="s">
        <v>1487</v>
      </c>
      <c r="E1661" s="17">
        <v>109</v>
      </c>
    </row>
    <row r="1662" spans="1:5" x14ac:dyDescent="0.15">
      <c r="A1662" s="94" t="str">
        <f t="shared" si="25"/>
        <v>Great Heart972-3000GT</v>
      </c>
      <c r="B1662" s="94" t="s">
        <v>1910</v>
      </c>
      <c r="C1662" s="94" t="s">
        <v>604</v>
      </c>
      <c r="D1662" s="94" t="s">
        <v>1796</v>
      </c>
      <c r="E1662" s="17">
        <v>109</v>
      </c>
    </row>
    <row r="1663" spans="1:5" x14ac:dyDescent="0.15">
      <c r="A1663" s="94" t="str">
        <f t="shared" si="25"/>
        <v>Great Lakes5090G3VT3</v>
      </c>
      <c r="B1663" s="94" t="s">
        <v>1961</v>
      </c>
      <c r="C1663" s="94" t="s">
        <v>605</v>
      </c>
      <c r="D1663" s="94" t="s">
        <v>1487</v>
      </c>
      <c r="E1663" s="17">
        <v>100</v>
      </c>
    </row>
    <row r="1664" spans="1:5" x14ac:dyDescent="0.15">
      <c r="A1664" s="94" t="str">
        <f t="shared" si="25"/>
        <v>Great Lakes5306G3VT3</v>
      </c>
      <c r="B1664" s="94" t="s">
        <v>1961</v>
      </c>
      <c r="C1664" s="94" t="s">
        <v>949</v>
      </c>
      <c r="D1664" s="94" t="s">
        <v>1487</v>
      </c>
      <c r="E1664" s="17">
        <v>103</v>
      </c>
    </row>
    <row r="1665" spans="1:5" x14ac:dyDescent="0.15">
      <c r="A1665" s="94" t="str">
        <f t="shared" si="25"/>
        <v>Great Lakes5416G3RR</v>
      </c>
      <c r="B1665" s="94" t="s">
        <v>1961</v>
      </c>
      <c r="C1665" s="94" t="s">
        <v>3151</v>
      </c>
      <c r="D1665" s="94" t="s">
        <v>1786</v>
      </c>
      <c r="E1665" s="17">
        <v>104</v>
      </c>
    </row>
    <row r="1666" spans="1:5" x14ac:dyDescent="0.15">
      <c r="A1666" s="94" t="str">
        <f t="shared" ref="A1666:A1729" si="26">B1666&amp;C1666</f>
        <v>Great Lakes5416G3VT3</v>
      </c>
      <c r="B1666" s="94" t="s">
        <v>1961</v>
      </c>
      <c r="C1666" s="94" t="s">
        <v>1895</v>
      </c>
      <c r="D1666" s="94" t="s">
        <v>1487</v>
      </c>
      <c r="E1666" s="17">
        <v>104</v>
      </c>
    </row>
    <row r="1667" spans="1:5" x14ac:dyDescent="0.15">
      <c r="A1667" s="94" t="str">
        <f t="shared" si="26"/>
        <v>Great Lakes5416G3VT3 CK</v>
      </c>
      <c r="B1667" s="94" t="s">
        <v>1961</v>
      </c>
      <c r="C1667" s="94" t="s">
        <v>950</v>
      </c>
      <c r="D1667" s="94" t="s">
        <v>1487</v>
      </c>
      <c r="E1667" s="17">
        <v>104</v>
      </c>
    </row>
    <row r="1668" spans="1:5" x14ac:dyDescent="0.15">
      <c r="A1668" s="94" t="str">
        <f t="shared" si="26"/>
        <v>Great Lakes5450G3VT3</v>
      </c>
      <c r="B1668" s="94" t="s">
        <v>1961</v>
      </c>
      <c r="C1668" s="94" t="s">
        <v>606</v>
      </c>
      <c r="D1668" s="94" t="s">
        <v>1487</v>
      </c>
      <c r="E1668" s="17">
        <v>104</v>
      </c>
    </row>
    <row r="1669" spans="1:5" x14ac:dyDescent="0.15">
      <c r="A1669" s="94" t="str">
        <f t="shared" si="26"/>
        <v>Great Lakes5450NonGMO</v>
      </c>
      <c r="B1669" s="94" t="s">
        <v>1961</v>
      </c>
      <c r="C1669" s="94" t="s">
        <v>607</v>
      </c>
      <c r="D1669" s="94" t="s">
        <v>2641</v>
      </c>
      <c r="E1669" s="17">
        <v>104</v>
      </c>
    </row>
    <row r="1670" spans="1:5" x14ac:dyDescent="0.15">
      <c r="A1670" s="94" t="str">
        <f t="shared" si="26"/>
        <v>Great Lakes5711Bt</v>
      </c>
      <c r="B1670" s="94" t="s">
        <v>1961</v>
      </c>
      <c r="C1670" s="94" t="s">
        <v>1896</v>
      </c>
      <c r="D1670" s="94" t="s">
        <v>1492</v>
      </c>
      <c r="E1670" s="17">
        <v>107</v>
      </c>
    </row>
    <row r="1671" spans="1:5" x14ac:dyDescent="0.15">
      <c r="A1671" s="94" t="str">
        <f t="shared" si="26"/>
        <v>Great Lakes5711BtRR</v>
      </c>
      <c r="B1671" s="94" t="s">
        <v>1961</v>
      </c>
      <c r="C1671" s="94" t="s">
        <v>1897</v>
      </c>
      <c r="D1671" s="94" t="s">
        <v>1488</v>
      </c>
      <c r="E1671" s="17">
        <v>107</v>
      </c>
    </row>
    <row r="1672" spans="1:5" x14ac:dyDescent="0.15">
      <c r="A1672" s="94" t="str">
        <f t="shared" si="26"/>
        <v>Great Lakes5711BtRW</v>
      </c>
      <c r="B1672" s="94" t="s">
        <v>1961</v>
      </c>
      <c r="C1672" s="94" t="s">
        <v>1898</v>
      </c>
      <c r="D1672" s="94" t="s">
        <v>1484</v>
      </c>
      <c r="E1672" s="17">
        <v>107</v>
      </c>
    </row>
    <row r="1673" spans="1:5" x14ac:dyDescent="0.15">
      <c r="A1673" s="94" t="str">
        <f t="shared" si="26"/>
        <v>Great Lakes5711G3VT3</v>
      </c>
      <c r="B1673" s="94" t="s">
        <v>1961</v>
      </c>
      <c r="C1673" s="94" t="s">
        <v>1899</v>
      </c>
      <c r="D1673" s="94" t="s">
        <v>1487</v>
      </c>
      <c r="E1673" s="17">
        <v>107</v>
      </c>
    </row>
    <row r="1674" spans="1:5" x14ac:dyDescent="0.15">
      <c r="A1674" s="94" t="str">
        <f t="shared" si="26"/>
        <v>Great Lakes5783G3VT3</v>
      </c>
      <c r="B1674" s="94" t="s">
        <v>1961</v>
      </c>
      <c r="C1674" s="94" t="s">
        <v>608</v>
      </c>
      <c r="D1674" s="94" t="s">
        <v>1487</v>
      </c>
      <c r="E1674" s="17">
        <v>107</v>
      </c>
    </row>
    <row r="1675" spans="1:5" x14ac:dyDescent="0.15">
      <c r="A1675" s="94" t="str">
        <f t="shared" si="26"/>
        <v>Great Lakes5783RR</v>
      </c>
      <c r="B1675" s="94" t="s">
        <v>1961</v>
      </c>
      <c r="C1675" s="94" t="s">
        <v>609</v>
      </c>
      <c r="D1675" s="94" t="s">
        <v>1786</v>
      </c>
      <c r="E1675" s="17">
        <v>107</v>
      </c>
    </row>
    <row r="1676" spans="1:5" x14ac:dyDescent="0.15">
      <c r="A1676" s="94" t="str">
        <f t="shared" si="26"/>
        <v>Great Lakes5939G3VT3</v>
      </c>
      <c r="B1676" s="94" t="s">
        <v>1961</v>
      </c>
      <c r="C1676" s="94" t="s">
        <v>610</v>
      </c>
      <c r="D1676" s="94" t="s">
        <v>1487</v>
      </c>
      <c r="E1676" s="17">
        <v>109</v>
      </c>
    </row>
    <row r="1677" spans="1:5" x14ac:dyDescent="0.15">
      <c r="A1677" s="94" t="str">
        <f t="shared" si="26"/>
        <v>Great Lakes5939RR</v>
      </c>
      <c r="B1677" s="94" t="s">
        <v>1961</v>
      </c>
      <c r="C1677" s="94" t="s">
        <v>611</v>
      </c>
      <c r="D1677" s="94" t="s">
        <v>1786</v>
      </c>
      <c r="E1677" s="17">
        <v>109</v>
      </c>
    </row>
    <row r="1678" spans="1:5" x14ac:dyDescent="0.15">
      <c r="A1678" s="94" t="str">
        <f t="shared" si="26"/>
        <v>Great Lakes6045G3VT3</v>
      </c>
      <c r="B1678" s="94" t="s">
        <v>1961</v>
      </c>
      <c r="C1678" s="94" t="s">
        <v>612</v>
      </c>
      <c r="D1678" s="94" t="s">
        <v>1487</v>
      </c>
      <c r="E1678" s="17">
        <v>110</v>
      </c>
    </row>
    <row r="1679" spans="1:5" x14ac:dyDescent="0.15">
      <c r="A1679" s="94" t="str">
        <f t="shared" si="26"/>
        <v>Great Lakes6069G3VT3</v>
      </c>
      <c r="B1679" s="94" t="s">
        <v>1961</v>
      </c>
      <c r="C1679" s="94" t="s">
        <v>3152</v>
      </c>
      <c r="D1679" s="94" t="s">
        <v>1487</v>
      </c>
      <c r="E1679" s="17">
        <v>110</v>
      </c>
    </row>
    <row r="1680" spans="1:5" x14ac:dyDescent="0.15">
      <c r="A1680" s="94" t="str">
        <f t="shared" si="26"/>
        <v>Great Lakes6069G3VT3 CK</v>
      </c>
      <c r="B1680" s="94" t="s">
        <v>1961</v>
      </c>
      <c r="C1680" s="94" t="s">
        <v>951</v>
      </c>
      <c r="D1680" s="94" t="s">
        <v>1487</v>
      </c>
      <c r="E1680" s="17">
        <v>110</v>
      </c>
    </row>
    <row r="1681" spans="1:5" x14ac:dyDescent="0.15">
      <c r="A1681" s="94" t="str">
        <f t="shared" si="26"/>
        <v>Great Lakes6172G3VT3</v>
      </c>
      <c r="B1681" s="94" t="s">
        <v>1961</v>
      </c>
      <c r="C1681" s="94" t="s">
        <v>1900</v>
      </c>
      <c r="D1681" s="94" t="s">
        <v>1487</v>
      </c>
      <c r="E1681" s="17">
        <v>111</v>
      </c>
    </row>
    <row r="1682" spans="1:5" x14ac:dyDescent="0.15">
      <c r="A1682" s="94" t="str">
        <f t="shared" si="26"/>
        <v>Great Lakes6172RR</v>
      </c>
      <c r="B1682" s="94" t="s">
        <v>1961</v>
      </c>
      <c r="C1682" s="94" t="s">
        <v>1901</v>
      </c>
      <c r="D1682" s="94" t="s">
        <v>1786</v>
      </c>
      <c r="E1682" s="17">
        <v>111</v>
      </c>
    </row>
    <row r="1683" spans="1:5" x14ac:dyDescent="0.15">
      <c r="A1683" s="94" t="str">
        <f t="shared" si="26"/>
        <v>Great Lakes6184NonGMO</v>
      </c>
      <c r="B1683" s="94" t="s">
        <v>1961</v>
      </c>
      <c r="C1683" s="94" t="s">
        <v>613</v>
      </c>
      <c r="D1683" s="94" t="s">
        <v>2641</v>
      </c>
      <c r="E1683" s="17">
        <v>111</v>
      </c>
    </row>
    <row r="1684" spans="1:5" x14ac:dyDescent="0.15">
      <c r="A1684" s="94" t="str">
        <f t="shared" si="26"/>
        <v>Great Lakes6190G3VT3</v>
      </c>
      <c r="B1684" s="94" t="s">
        <v>1961</v>
      </c>
      <c r="C1684" s="94" t="s">
        <v>614</v>
      </c>
      <c r="D1684" s="94" t="s">
        <v>1487</v>
      </c>
      <c r="E1684" s="17">
        <v>111</v>
      </c>
    </row>
    <row r="1685" spans="1:5" x14ac:dyDescent="0.15">
      <c r="A1685" s="94" t="str">
        <f t="shared" si="26"/>
        <v>Great Lakes6203NonGMO</v>
      </c>
      <c r="B1685" s="94" t="s">
        <v>1961</v>
      </c>
      <c r="C1685" s="94" t="s">
        <v>615</v>
      </c>
      <c r="D1685" s="94" t="s">
        <v>2641</v>
      </c>
      <c r="E1685" s="17">
        <v>112</v>
      </c>
    </row>
    <row r="1686" spans="1:5" x14ac:dyDescent="0.15">
      <c r="A1686" s="94" t="str">
        <f t="shared" si="26"/>
        <v>Great Lakes6255G3VT3</v>
      </c>
      <c r="B1686" s="94" t="s">
        <v>1961</v>
      </c>
      <c r="C1686" s="94" t="s">
        <v>1902</v>
      </c>
      <c r="D1686" s="94" t="s">
        <v>1487</v>
      </c>
      <c r="E1686" s="17">
        <v>112</v>
      </c>
    </row>
    <row r="1687" spans="1:5" x14ac:dyDescent="0.15">
      <c r="A1687" s="94" t="str">
        <f t="shared" si="26"/>
        <v>Great Lakes6255G3VT3</v>
      </c>
      <c r="B1687" s="94" t="s">
        <v>1961</v>
      </c>
      <c r="C1687" s="94" t="s">
        <v>1902</v>
      </c>
      <c r="D1687" s="94" t="s">
        <v>1487</v>
      </c>
      <c r="E1687" s="17">
        <v>112</v>
      </c>
    </row>
    <row r="1688" spans="1:5" x14ac:dyDescent="0.15">
      <c r="A1688" s="94" t="str">
        <f t="shared" si="26"/>
        <v>Great Lakes6255RR</v>
      </c>
      <c r="B1688" s="94" t="s">
        <v>1961</v>
      </c>
      <c r="C1688" s="94" t="s">
        <v>1903</v>
      </c>
      <c r="D1688" s="94" t="s">
        <v>1786</v>
      </c>
      <c r="E1688" s="17">
        <v>112</v>
      </c>
    </row>
    <row r="1689" spans="1:5" x14ac:dyDescent="0.15">
      <c r="A1689" s="94" t="str">
        <f t="shared" si="26"/>
        <v>Great Lakes6255RR</v>
      </c>
      <c r="B1689" s="94" t="s">
        <v>1961</v>
      </c>
      <c r="C1689" s="94" t="s">
        <v>1903</v>
      </c>
      <c r="D1689" s="94" t="s">
        <v>1487</v>
      </c>
      <c r="E1689" s="17">
        <v>112</v>
      </c>
    </row>
    <row r="1690" spans="1:5" x14ac:dyDescent="0.15">
      <c r="A1690" s="94" t="str">
        <f t="shared" si="26"/>
        <v>Great Lakes6272G3VT3</v>
      </c>
      <c r="B1690" s="94" t="s">
        <v>1961</v>
      </c>
      <c r="C1690" s="94" t="s">
        <v>952</v>
      </c>
      <c r="D1690" s="94" t="s">
        <v>1487</v>
      </c>
      <c r="E1690" s="17">
        <v>112</v>
      </c>
    </row>
    <row r="1691" spans="1:5" x14ac:dyDescent="0.15">
      <c r="A1691" s="94" t="str">
        <f t="shared" si="26"/>
        <v>Great Lakes6321Bt</v>
      </c>
      <c r="B1691" s="94" t="s">
        <v>1961</v>
      </c>
      <c r="C1691" s="94" t="s">
        <v>1904</v>
      </c>
      <c r="D1691" s="94" t="s">
        <v>3153</v>
      </c>
      <c r="E1691" s="17">
        <v>114</v>
      </c>
    </row>
    <row r="1692" spans="1:5" x14ac:dyDescent="0.15">
      <c r="A1692" s="94" t="str">
        <f t="shared" si="26"/>
        <v>Great Lakes6321BtRW</v>
      </c>
      <c r="B1692" s="94" t="s">
        <v>1961</v>
      </c>
      <c r="C1692" s="94" t="s">
        <v>1905</v>
      </c>
      <c r="D1692" s="94" t="s">
        <v>1484</v>
      </c>
      <c r="E1692" s="17">
        <v>114</v>
      </c>
    </row>
    <row r="1693" spans="1:5" x14ac:dyDescent="0.15">
      <c r="A1693" s="94" t="str">
        <f t="shared" si="26"/>
        <v>Great Lakes6321G3VT3</v>
      </c>
      <c r="B1693" s="94" t="s">
        <v>1961</v>
      </c>
      <c r="C1693" s="94" t="s">
        <v>1906</v>
      </c>
      <c r="D1693" s="94" t="s">
        <v>1487</v>
      </c>
      <c r="E1693" s="17">
        <v>114</v>
      </c>
    </row>
    <row r="1694" spans="1:5" x14ac:dyDescent="0.15">
      <c r="A1694" s="94" t="str">
        <f t="shared" si="26"/>
        <v>Great Lakes6354G3VT3</v>
      </c>
      <c r="B1694" s="94" t="s">
        <v>1961</v>
      </c>
      <c r="C1694" s="94" t="s">
        <v>3154</v>
      </c>
      <c r="D1694" s="94" t="s">
        <v>1487</v>
      </c>
      <c r="E1694" s="17">
        <v>113</v>
      </c>
    </row>
    <row r="1695" spans="1:5" x14ac:dyDescent="0.15">
      <c r="A1695" s="94" t="str">
        <f t="shared" si="26"/>
        <v>Great Lakes6354NonGMO</v>
      </c>
      <c r="B1695" s="94" t="s">
        <v>1961</v>
      </c>
      <c r="C1695" s="94" t="s">
        <v>616</v>
      </c>
      <c r="D1695" s="94" t="s">
        <v>2641</v>
      </c>
      <c r="E1695" s="17">
        <v>113</v>
      </c>
    </row>
    <row r="1696" spans="1:5" x14ac:dyDescent="0.15">
      <c r="A1696" s="94" t="str">
        <f t="shared" si="26"/>
        <v>Great Lakes6365RR</v>
      </c>
      <c r="B1696" s="94" t="s">
        <v>1961</v>
      </c>
      <c r="C1696" s="94" t="s">
        <v>953</v>
      </c>
      <c r="D1696" s="94" t="s">
        <v>1786</v>
      </c>
      <c r="E1696" s="17">
        <v>113</v>
      </c>
    </row>
    <row r="1697" spans="1:5" x14ac:dyDescent="0.15">
      <c r="A1697" s="94" t="str">
        <f t="shared" si="26"/>
        <v>Great Lakes6430G3VT3</v>
      </c>
      <c r="B1697" s="94" t="s">
        <v>1961</v>
      </c>
      <c r="C1697" s="94" t="s">
        <v>1907</v>
      </c>
      <c r="D1697" s="94" t="s">
        <v>1487</v>
      </c>
      <c r="E1697" s="17">
        <v>114</v>
      </c>
    </row>
    <row r="1698" spans="1:5" x14ac:dyDescent="0.15">
      <c r="A1698" s="94" t="str">
        <f t="shared" si="26"/>
        <v>Great Lakes6430RR</v>
      </c>
      <c r="B1698" s="94" t="s">
        <v>1961</v>
      </c>
      <c r="C1698" s="94" t="s">
        <v>1908</v>
      </c>
      <c r="D1698" s="94" t="s">
        <v>1786</v>
      </c>
      <c r="E1698" s="17">
        <v>114</v>
      </c>
    </row>
    <row r="1699" spans="1:5" x14ac:dyDescent="0.15">
      <c r="A1699" s="94" t="str">
        <f t="shared" si="26"/>
        <v>Great Lakes6455G3VT3</v>
      </c>
      <c r="B1699" s="94" t="s">
        <v>1961</v>
      </c>
      <c r="C1699" s="94" t="s">
        <v>617</v>
      </c>
      <c r="D1699" s="94" t="s">
        <v>1487</v>
      </c>
      <c r="E1699" s="17">
        <v>114</v>
      </c>
    </row>
    <row r="1700" spans="1:5" x14ac:dyDescent="0.15">
      <c r="A1700" s="94" t="str">
        <f t="shared" si="26"/>
        <v>Great Lakes6576G3VT3</v>
      </c>
      <c r="B1700" s="94" t="s">
        <v>1961</v>
      </c>
      <c r="C1700" s="94" t="s">
        <v>1909</v>
      </c>
      <c r="D1700" s="94" t="s">
        <v>1487</v>
      </c>
      <c r="E1700" s="17">
        <v>115</v>
      </c>
    </row>
    <row r="1701" spans="1:5" x14ac:dyDescent="0.15">
      <c r="A1701" s="94" t="str">
        <f t="shared" si="26"/>
        <v>Great Lakes6576RR</v>
      </c>
      <c r="B1701" s="94" t="s">
        <v>1961</v>
      </c>
      <c r="C1701" s="94" t="s">
        <v>618</v>
      </c>
      <c r="D1701" s="94" t="s">
        <v>1786</v>
      </c>
      <c r="E1701" s="17">
        <v>115</v>
      </c>
    </row>
    <row r="1702" spans="1:5" x14ac:dyDescent="0.15">
      <c r="A1702" s="94" t="str">
        <f t="shared" si="26"/>
        <v>Heritage4616RR2/YGPL</v>
      </c>
      <c r="B1702" s="94" t="s">
        <v>954</v>
      </c>
      <c r="C1702" s="94" t="s">
        <v>955</v>
      </c>
      <c r="D1702" s="94" t="s">
        <v>1486</v>
      </c>
      <c r="E1702" s="17">
        <v>110</v>
      </c>
    </row>
    <row r="1703" spans="1:5" x14ac:dyDescent="0.15">
      <c r="A1703" s="94" t="str">
        <f t="shared" si="26"/>
        <v>Heritage-Diener4355VT3</v>
      </c>
      <c r="B1703" s="94" t="s">
        <v>957</v>
      </c>
      <c r="C1703" s="94" t="s">
        <v>958</v>
      </c>
      <c r="D1703" s="94" t="s">
        <v>1487</v>
      </c>
      <c r="E1703" s="17">
        <v>105</v>
      </c>
    </row>
    <row r="1704" spans="1:5" x14ac:dyDescent="0.15">
      <c r="A1704" s="94" t="str">
        <f t="shared" si="26"/>
        <v>Heritage-Diener4387RR2</v>
      </c>
      <c r="B1704" s="94" t="s">
        <v>957</v>
      </c>
      <c r="C1704" s="94" t="s">
        <v>959</v>
      </c>
      <c r="D1704" s="94" t="s">
        <v>1786</v>
      </c>
      <c r="E1704" s="17">
        <v>107</v>
      </c>
    </row>
    <row r="1705" spans="1:5" x14ac:dyDescent="0.15">
      <c r="A1705" s="94" t="str">
        <f t="shared" si="26"/>
        <v>Heritage-Diener4387VT3</v>
      </c>
      <c r="B1705" s="94" t="s">
        <v>957</v>
      </c>
      <c r="C1705" s="94" t="s">
        <v>960</v>
      </c>
      <c r="D1705" s="94" t="s">
        <v>1487</v>
      </c>
      <c r="E1705" s="17">
        <v>107</v>
      </c>
    </row>
    <row r="1706" spans="1:5" x14ac:dyDescent="0.15">
      <c r="A1706" s="94" t="str">
        <f t="shared" si="26"/>
        <v>Heritage-Diener4387VT3</v>
      </c>
      <c r="B1706" s="94" t="s">
        <v>957</v>
      </c>
      <c r="C1706" s="94" t="s">
        <v>960</v>
      </c>
      <c r="D1706" s="94" t="s">
        <v>1487</v>
      </c>
      <c r="E1706" s="17">
        <v>107</v>
      </c>
    </row>
    <row r="1707" spans="1:5" x14ac:dyDescent="0.15">
      <c r="A1707" s="94" t="str">
        <f t="shared" si="26"/>
        <v>Heritage-Diener4387VT3</v>
      </c>
      <c r="B1707" s="94" t="s">
        <v>957</v>
      </c>
      <c r="C1707" s="94" t="s">
        <v>960</v>
      </c>
      <c r="D1707" s="94" t="s">
        <v>1487</v>
      </c>
      <c r="E1707" s="17">
        <v>107</v>
      </c>
    </row>
    <row r="1708" spans="1:5" x14ac:dyDescent="0.15">
      <c r="A1708" s="94" t="str">
        <f t="shared" si="26"/>
        <v>Heritage-Diener4395VT3</v>
      </c>
      <c r="B1708" s="94" t="s">
        <v>957</v>
      </c>
      <c r="C1708" s="94" t="s">
        <v>619</v>
      </c>
      <c r="D1708" s="94" t="s">
        <v>1487</v>
      </c>
      <c r="E1708" s="17">
        <v>107</v>
      </c>
    </row>
    <row r="1709" spans="1:5" x14ac:dyDescent="0.15">
      <c r="A1709" s="94" t="str">
        <f t="shared" si="26"/>
        <v>Heritage-Diener4484RR2/YGPL</v>
      </c>
      <c r="B1709" s="94" t="s">
        <v>957</v>
      </c>
      <c r="C1709" s="94" t="s">
        <v>961</v>
      </c>
      <c r="D1709" s="94" t="s">
        <v>1486</v>
      </c>
      <c r="E1709" s="17">
        <v>108</v>
      </c>
    </row>
    <row r="1710" spans="1:5" x14ac:dyDescent="0.15">
      <c r="A1710" s="94" t="str">
        <f t="shared" si="26"/>
        <v>Heritage-Diener4484RR2/YGPL</v>
      </c>
      <c r="B1710" s="94" t="s">
        <v>957</v>
      </c>
      <c r="C1710" s="94" t="s">
        <v>961</v>
      </c>
      <c r="D1710" s="94" t="s">
        <v>1486</v>
      </c>
      <c r="E1710" s="17">
        <v>108</v>
      </c>
    </row>
    <row r="1711" spans="1:5" x14ac:dyDescent="0.15">
      <c r="A1711" s="94" t="str">
        <f t="shared" si="26"/>
        <v>Heritage-Diener4484VT3</v>
      </c>
      <c r="B1711" s="94" t="s">
        <v>957</v>
      </c>
      <c r="C1711" s="94" t="s">
        <v>962</v>
      </c>
      <c r="D1711" s="94" t="s">
        <v>1487</v>
      </c>
      <c r="E1711" s="17">
        <v>108</v>
      </c>
    </row>
    <row r="1712" spans="1:5" x14ac:dyDescent="0.15">
      <c r="A1712" s="94" t="str">
        <f t="shared" si="26"/>
        <v>Heritage-Diener4510VT3P</v>
      </c>
      <c r="B1712" s="94" t="s">
        <v>957</v>
      </c>
      <c r="C1712" s="94" t="s">
        <v>620</v>
      </c>
      <c r="D1712" s="94" t="s">
        <v>490</v>
      </c>
      <c r="E1712" s="17">
        <v>108</v>
      </c>
    </row>
    <row r="1713" spans="1:5" x14ac:dyDescent="0.15">
      <c r="A1713" s="94" t="str">
        <f t="shared" si="26"/>
        <v>Heritage-Diener4565RR2</v>
      </c>
      <c r="B1713" s="94" t="s">
        <v>957</v>
      </c>
      <c r="C1713" s="94" t="s">
        <v>621</v>
      </c>
      <c r="D1713" s="94" t="s">
        <v>1786</v>
      </c>
      <c r="E1713" s="17">
        <v>108</v>
      </c>
    </row>
    <row r="1714" spans="1:5" x14ac:dyDescent="0.15">
      <c r="A1714" s="94" t="str">
        <f t="shared" si="26"/>
        <v>Heritage-Diener4602VT3</v>
      </c>
      <c r="B1714" s="94" t="s">
        <v>957</v>
      </c>
      <c r="C1714" s="94" t="s">
        <v>622</v>
      </c>
      <c r="D1714" s="94" t="s">
        <v>1487</v>
      </c>
      <c r="E1714" s="17">
        <v>109</v>
      </c>
    </row>
    <row r="1715" spans="1:5" x14ac:dyDescent="0.15">
      <c r="A1715" s="94" t="str">
        <f t="shared" si="26"/>
        <v>Heritage-Diener4610RR2</v>
      </c>
      <c r="B1715" s="94" t="s">
        <v>957</v>
      </c>
      <c r="C1715" s="94" t="s">
        <v>623</v>
      </c>
      <c r="D1715" s="94" t="s">
        <v>1786</v>
      </c>
      <c r="E1715" s="17">
        <v>109</v>
      </c>
    </row>
    <row r="1716" spans="1:5" x14ac:dyDescent="0.15">
      <c r="A1716" s="94" t="str">
        <f t="shared" si="26"/>
        <v>Heritage-Diener4610VT3</v>
      </c>
      <c r="B1716" s="94" t="s">
        <v>957</v>
      </c>
      <c r="C1716" s="94" t="s">
        <v>963</v>
      </c>
      <c r="D1716" s="94" t="s">
        <v>1487</v>
      </c>
      <c r="E1716" s="17">
        <v>109</v>
      </c>
    </row>
    <row r="1717" spans="1:5" x14ac:dyDescent="0.15">
      <c r="A1717" s="94" t="str">
        <f t="shared" si="26"/>
        <v>Heritage-Diener4610VT3</v>
      </c>
      <c r="B1717" s="94" t="s">
        <v>957</v>
      </c>
      <c r="C1717" s="94" t="s">
        <v>963</v>
      </c>
      <c r="D1717" s="94" t="s">
        <v>1487</v>
      </c>
      <c r="E1717" s="17">
        <v>109</v>
      </c>
    </row>
    <row r="1718" spans="1:5" x14ac:dyDescent="0.15">
      <c r="A1718" s="94" t="str">
        <f t="shared" si="26"/>
        <v>Heritage-Diener4610VT3</v>
      </c>
      <c r="B1718" s="94" t="s">
        <v>957</v>
      </c>
      <c r="C1718" s="94" t="s">
        <v>963</v>
      </c>
      <c r="D1718" s="94" t="s">
        <v>1487</v>
      </c>
      <c r="E1718" s="17">
        <v>109</v>
      </c>
    </row>
    <row r="1719" spans="1:5" x14ac:dyDescent="0.15">
      <c r="A1719" s="94" t="str">
        <f t="shared" si="26"/>
        <v>Heritage-Diener4620VT3</v>
      </c>
      <c r="B1719" s="94" t="s">
        <v>957</v>
      </c>
      <c r="C1719" s="94" t="s">
        <v>624</v>
      </c>
      <c r="D1719" s="94" t="s">
        <v>1487</v>
      </c>
      <c r="E1719" s="17">
        <v>110</v>
      </c>
    </row>
    <row r="1720" spans="1:5" x14ac:dyDescent="0.15">
      <c r="A1720" s="94" t="str">
        <f t="shared" si="26"/>
        <v>Heritage-Diener4626VT3</v>
      </c>
      <c r="B1720" s="94" t="s">
        <v>957</v>
      </c>
      <c r="C1720" s="94" t="s">
        <v>964</v>
      </c>
      <c r="D1720" s="94" t="s">
        <v>1487</v>
      </c>
      <c r="E1720" s="17">
        <v>110</v>
      </c>
    </row>
    <row r="1721" spans="1:5" x14ac:dyDescent="0.15">
      <c r="A1721" s="94" t="str">
        <f t="shared" si="26"/>
        <v>Heritage-Diener4642VT3</v>
      </c>
      <c r="B1721" s="94" t="s">
        <v>957</v>
      </c>
      <c r="C1721" s="94" t="s">
        <v>965</v>
      </c>
      <c r="D1721" s="94" t="s">
        <v>1487</v>
      </c>
      <c r="E1721" s="17">
        <v>111</v>
      </c>
    </row>
    <row r="1722" spans="1:5" x14ac:dyDescent="0.15">
      <c r="A1722" s="94" t="str">
        <f t="shared" si="26"/>
        <v>Heritage-Diener4646VT3</v>
      </c>
      <c r="B1722" s="94" t="s">
        <v>957</v>
      </c>
      <c r="C1722" s="94" t="s">
        <v>966</v>
      </c>
      <c r="D1722" s="94" t="s">
        <v>1487</v>
      </c>
      <c r="E1722" s="17">
        <v>110</v>
      </c>
    </row>
    <row r="1723" spans="1:5" x14ac:dyDescent="0.15">
      <c r="A1723" s="94" t="str">
        <f t="shared" si="26"/>
        <v>Heritage-Diener4646VT3</v>
      </c>
      <c r="B1723" s="94" t="s">
        <v>957</v>
      </c>
      <c r="C1723" s="94" t="s">
        <v>966</v>
      </c>
      <c r="D1723" s="94" t="s">
        <v>1487</v>
      </c>
      <c r="E1723" s="17">
        <v>110</v>
      </c>
    </row>
    <row r="1724" spans="1:5" x14ac:dyDescent="0.15">
      <c r="A1724" s="94" t="str">
        <f t="shared" si="26"/>
        <v>Heritage-Diener4646YGPL/RR2</v>
      </c>
      <c r="B1724" s="94" t="s">
        <v>957</v>
      </c>
      <c r="C1724" s="94" t="s">
        <v>967</v>
      </c>
      <c r="D1724" s="94" t="s">
        <v>1486</v>
      </c>
      <c r="E1724" s="17">
        <v>110</v>
      </c>
    </row>
    <row r="1725" spans="1:5" x14ac:dyDescent="0.15">
      <c r="A1725" s="94" t="str">
        <f t="shared" si="26"/>
        <v>Heritage-Diener4655GENVT3P</v>
      </c>
      <c r="B1725" s="94" t="s">
        <v>957</v>
      </c>
      <c r="C1725" s="94" t="s">
        <v>625</v>
      </c>
      <c r="D1725" s="94" t="s">
        <v>490</v>
      </c>
      <c r="E1725" s="17">
        <v>111</v>
      </c>
    </row>
    <row r="1726" spans="1:5" x14ac:dyDescent="0.15">
      <c r="A1726" s="94" t="str">
        <f t="shared" si="26"/>
        <v>Heritage-Diener4655RR2</v>
      </c>
      <c r="B1726" s="94" t="s">
        <v>957</v>
      </c>
      <c r="C1726" s="94" t="s">
        <v>626</v>
      </c>
      <c r="D1726" s="94" t="s">
        <v>1786</v>
      </c>
      <c r="E1726" s="17">
        <v>111</v>
      </c>
    </row>
    <row r="1727" spans="1:5" x14ac:dyDescent="0.15">
      <c r="A1727" s="94" t="str">
        <f t="shared" si="26"/>
        <v>Heritage-Diener4676VT3</v>
      </c>
      <c r="B1727" s="94" t="s">
        <v>957</v>
      </c>
      <c r="C1727" s="94" t="s">
        <v>627</v>
      </c>
      <c r="D1727" s="94" t="s">
        <v>1487</v>
      </c>
      <c r="E1727" s="17">
        <v>112</v>
      </c>
    </row>
    <row r="1728" spans="1:5" x14ac:dyDescent="0.15">
      <c r="A1728" s="94" t="str">
        <f t="shared" si="26"/>
        <v>Heritage-Diener4686RR2</v>
      </c>
      <c r="B1728" s="94" t="s">
        <v>957</v>
      </c>
      <c r="C1728" s="94" t="s">
        <v>628</v>
      </c>
      <c r="D1728" s="94" t="s">
        <v>1786</v>
      </c>
      <c r="E1728" s="17">
        <v>112</v>
      </c>
    </row>
    <row r="1729" spans="1:5" x14ac:dyDescent="0.15">
      <c r="A1729" s="94" t="str">
        <f t="shared" si="26"/>
        <v>Heritage-Diener4686VT3</v>
      </c>
      <c r="B1729" s="94" t="s">
        <v>957</v>
      </c>
      <c r="C1729" s="94" t="s">
        <v>956</v>
      </c>
      <c r="D1729" s="94" t="s">
        <v>1487</v>
      </c>
      <c r="E1729" s="17">
        <v>113</v>
      </c>
    </row>
    <row r="1730" spans="1:5" x14ac:dyDescent="0.15">
      <c r="A1730" s="94" t="str">
        <f t="shared" ref="A1730:A1793" si="27">B1730&amp;C1730</f>
        <v>Heritage-Diener4686VT3</v>
      </c>
      <c r="B1730" s="94" t="s">
        <v>957</v>
      </c>
      <c r="C1730" s="94" t="s">
        <v>956</v>
      </c>
      <c r="D1730" s="94" t="s">
        <v>1487</v>
      </c>
      <c r="E1730" s="17">
        <v>113</v>
      </c>
    </row>
    <row r="1731" spans="1:5" x14ac:dyDescent="0.15">
      <c r="A1731" s="94" t="str">
        <f t="shared" si="27"/>
        <v>Heritage-Diener4686VT3</v>
      </c>
      <c r="B1731" s="94" t="s">
        <v>957</v>
      </c>
      <c r="C1731" s="94" t="s">
        <v>956</v>
      </c>
      <c r="D1731" s="94" t="s">
        <v>1487</v>
      </c>
      <c r="E1731" s="17">
        <v>113</v>
      </c>
    </row>
    <row r="1732" spans="1:5" x14ac:dyDescent="0.15">
      <c r="A1732" s="94" t="str">
        <f t="shared" si="27"/>
        <v>Heritage-Diener4912RR2</v>
      </c>
      <c r="B1732" s="94" t="s">
        <v>957</v>
      </c>
      <c r="C1732" s="94" t="s">
        <v>629</v>
      </c>
      <c r="D1732" s="94" t="s">
        <v>1786</v>
      </c>
      <c r="E1732" s="17">
        <v>115</v>
      </c>
    </row>
    <row r="1733" spans="1:5" x14ac:dyDescent="0.15">
      <c r="A1733" s="94" t="str">
        <f t="shared" si="27"/>
        <v>Heritage-Diener8310GENSS</v>
      </c>
      <c r="B1733" s="94" t="s">
        <v>957</v>
      </c>
      <c r="C1733" s="94" t="s">
        <v>630</v>
      </c>
      <c r="D1733" s="94" t="s">
        <v>460</v>
      </c>
      <c r="E1733" s="17">
        <v>101</v>
      </c>
    </row>
    <row r="1734" spans="1:5" x14ac:dyDescent="0.15">
      <c r="A1734" s="94" t="str">
        <f t="shared" si="27"/>
        <v>Heritage-Diener8390GENSS</v>
      </c>
      <c r="B1734" s="94" t="s">
        <v>957</v>
      </c>
      <c r="C1734" s="94" t="s">
        <v>631</v>
      </c>
      <c r="D1734" s="94" t="s">
        <v>460</v>
      </c>
      <c r="E1734" s="17">
        <v>105</v>
      </c>
    </row>
    <row r="1735" spans="1:5" x14ac:dyDescent="0.15">
      <c r="A1735" s="94" t="str">
        <f t="shared" si="27"/>
        <v>Heritage-Diener8660GENSS</v>
      </c>
      <c r="B1735" s="94" t="s">
        <v>957</v>
      </c>
      <c r="C1735" s="94" t="s">
        <v>632</v>
      </c>
      <c r="D1735" s="94" t="s">
        <v>460</v>
      </c>
      <c r="E1735" s="17">
        <v>111</v>
      </c>
    </row>
    <row r="1736" spans="1:5" x14ac:dyDescent="0.15">
      <c r="A1736" s="94" t="str">
        <f t="shared" si="27"/>
        <v>Heritage-Diener8970GENSS</v>
      </c>
      <c r="B1736" s="94" t="s">
        <v>957</v>
      </c>
      <c r="C1736" s="94" t="s">
        <v>633</v>
      </c>
      <c r="D1736" s="94" t="s">
        <v>460</v>
      </c>
      <c r="E1736" s="17">
        <v>97</v>
      </c>
    </row>
    <row r="1737" spans="1:5" x14ac:dyDescent="0.15">
      <c r="A1737" s="94" t="str">
        <f t="shared" si="27"/>
        <v>Hoblit4537VT3</v>
      </c>
      <c r="B1737" s="94" t="s">
        <v>3155</v>
      </c>
      <c r="C1737" s="94" t="s">
        <v>3156</v>
      </c>
      <c r="D1737" s="94" t="s">
        <v>1487</v>
      </c>
      <c r="E1737" s="17">
        <v>109</v>
      </c>
    </row>
    <row r="1738" spans="1:5" x14ac:dyDescent="0.15">
      <c r="A1738" s="94" t="str">
        <f t="shared" si="27"/>
        <v>Hoblit4777VT3</v>
      </c>
      <c r="B1738" s="94" t="s">
        <v>3155</v>
      </c>
      <c r="C1738" s="94" t="s">
        <v>3157</v>
      </c>
      <c r="D1738" s="94" t="s">
        <v>1487</v>
      </c>
      <c r="E1738" s="17">
        <v>109</v>
      </c>
    </row>
    <row r="1739" spans="1:5" x14ac:dyDescent="0.15">
      <c r="A1739" s="94" t="str">
        <f t="shared" si="27"/>
        <v>Hoblit4870</v>
      </c>
      <c r="B1739" s="94" t="s">
        <v>3155</v>
      </c>
      <c r="C1739" s="94" t="s">
        <v>2031</v>
      </c>
      <c r="D1739" s="94" t="s">
        <v>2641</v>
      </c>
      <c r="E1739" s="17">
        <v>109</v>
      </c>
    </row>
    <row r="1740" spans="1:5" x14ac:dyDescent="0.15">
      <c r="A1740" s="94" t="str">
        <f t="shared" si="27"/>
        <v>Hoblit4873RR2</v>
      </c>
      <c r="B1740" s="94" t="s">
        <v>3155</v>
      </c>
      <c r="C1740" s="94" t="s">
        <v>3158</v>
      </c>
      <c r="D1740" s="94" t="s">
        <v>1786</v>
      </c>
      <c r="E1740" s="17">
        <v>109</v>
      </c>
    </row>
    <row r="1741" spans="1:5" x14ac:dyDescent="0.15">
      <c r="A1741" s="94" t="str">
        <f t="shared" si="27"/>
        <v>Hoblit4877T</v>
      </c>
      <c r="B1741" s="94" t="s">
        <v>3155</v>
      </c>
      <c r="C1741" s="94" t="s">
        <v>3159</v>
      </c>
      <c r="D1741" s="94" t="s">
        <v>2039</v>
      </c>
      <c r="E1741" s="17">
        <v>109</v>
      </c>
    </row>
    <row r="1742" spans="1:5" x14ac:dyDescent="0.15">
      <c r="A1742" s="94" t="str">
        <f t="shared" si="27"/>
        <v>Hoblit4877VT3</v>
      </c>
      <c r="B1742" s="94" t="s">
        <v>3155</v>
      </c>
      <c r="C1742" s="94" t="s">
        <v>3160</v>
      </c>
      <c r="D1742" s="94" t="s">
        <v>1487</v>
      </c>
      <c r="E1742" s="17">
        <v>109</v>
      </c>
    </row>
    <row r="1743" spans="1:5" x14ac:dyDescent="0.15">
      <c r="A1743" s="94" t="str">
        <f t="shared" si="27"/>
        <v>Hoblit5177VT3</v>
      </c>
      <c r="B1743" s="94" t="s">
        <v>3155</v>
      </c>
      <c r="C1743" s="94" t="s">
        <v>2447</v>
      </c>
      <c r="D1743" s="94" t="s">
        <v>1487</v>
      </c>
      <c r="E1743" s="17">
        <v>111</v>
      </c>
    </row>
    <row r="1744" spans="1:5" x14ac:dyDescent="0.15">
      <c r="A1744" s="94" t="str">
        <f t="shared" si="27"/>
        <v>Hoblit5313RR2</v>
      </c>
      <c r="B1744" s="94" t="s">
        <v>3155</v>
      </c>
      <c r="C1744" s="94" t="s">
        <v>3161</v>
      </c>
      <c r="D1744" s="94" t="s">
        <v>1786</v>
      </c>
      <c r="E1744" s="17">
        <v>113</v>
      </c>
    </row>
    <row r="1745" spans="1:5" x14ac:dyDescent="0.15">
      <c r="A1745" s="94" t="str">
        <f t="shared" si="27"/>
        <v>Hoblit5317VT3</v>
      </c>
      <c r="B1745" s="94" t="s">
        <v>3155</v>
      </c>
      <c r="C1745" s="94" t="s">
        <v>3162</v>
      </c>
      <c r="D1745" s="94" t="s">
        <v>1487</v>
      </c>
      <c r="E1745" s="17">
        <v>113</v>
      </c>
    </row>
    <row r="1746" spans="1:5" x14ac:dyDescent="0.15">
      <c r="A1746" s="94" t="str">
        <f t="shared" si="27"/>
        <v>Hoblit5317VT3</v>
      </c>
      <c r="B1746" s="94" t="s">
        <v>3155</v>
      </c>
      <c r="C1746" s="94" t="s">
        <v>3162</v>
      </c>
      <c r="D1746" s="94" t="s">
        <v>1487</v>
      </c>
      <c r="E1746" s="17">
        <v>113</v>
      </c>
    </row>
    <row r="1747" spans="1:5" x14ac:dyDescent="0.15">
      <c r="A1747" s="94" t="str">
        <f t="shared" si="27"/>
        <v>Hoblit531B</v>
      </c>
      <c r="B1747" s="94" t="s">
        <v>3155</v>
      </c>
      <c r="C1747" s="94" t="s">
        <v>3163</v>
      </c>
      <c r="D1747" s="94" t="s">
        <v>1492</v>
      </c>
      <c r="E1747" s="17">
        <v>113</v>
      </c>
    </row>
    <row r="1748" spans="1:5" x14ac:dyDescent="0.15">
      <c r="A1748" s="94" t="str">
        <f t="shared" si="27"/>
        <v>Hoblit5423RR2</v>
      </c>
      <c r="B1748" s="94" t="s">
        <v>3155</v>
      </c>
      <c r="C1748" s="94" t="s">
        <v>3164</v>
      </c>
      <c r="D1748" s="94" t="s">
        <v>1786</v>
      </c>
      <c r="E1748" s="17">
        <v>112</v>
      </c>
    </row>
    <row r="1749" spans="1:5" x14ac:dyDescent="0.15">
      <c r="A1749" s="94" t="str">
        <f t="shared" si="27"/>
        <v>Hoblit5425VT</v>
      </c>
      <c r="B1749" s="94" t="s">
        <v>3155</v>
      </c>
      <c r="C1749" s="94" t="s">
        <v>3165</v>
      </c>
      <c r="D1749" s="94" t="s">
        <v>1785</v>
      </c>
      <c r="E1749" s="17">
        <v>112</v>
      </c>
    </row>
    <row r="1750" spans="1:5" x14ac:dyDescent="0.15">
      <c r="A1750" s="94" t="str">
        <f t="shared" si="27"/>
        <v>Hoblit545</v>
      </c>
      <c r="B1750" s="94" t="s">
        <v>3155</v>
      </c>
      <c r="C1750" s="94" t="s">
        <v>3166</v>
      </c>
      <c r="D1750" s="94" t="s">
        <v>2641</v>
      </c>
      <c r="E1750" s="17">
        <v>115</v>
      </c>
    </row>
    <row r="1751" spans="1:5" x14ac:dyDescent="0.15">
      <c r="A1751" s="94" t="str">
        <f t="shared" si="27"/>
        <v>Hoblit545RR2</v>
      </c>
      <c r="B1751" s="94" t="s">
        <v>3155</v>
      </c>
      <c r="C1751" s="94" t="s">
        <v>3167</v>
      </c>
      <c r="D1751" s="94" t="s">
        <v>1786</v>
      </c>
      <c r="E1751" s="17">
        <v>115</v>
      </c>
    </row>
    <row r="1752" spans="1:5" x14ac:dyDescent="0.15">
      <c r="A1752" s="94" t="str">
        <f t="shared" si="27"/>
        <v>Hoblit547T</v>
      </c>
      <c r="B1752" s="94" t="s">
        <v>3155</v>
      </c>
      <c r="C1752" s="94" t="s">
        <v>2712</v>
      </c>
      <c r="D1752" s="94" t="s">
        <v>2039</v>
      </c>
      <c r="E1752" s="17">
        <v>115</v>
      </c>
    </row>
    <row r="1753" spans="1:5" x14ac:dyDescent="0.15">
      <c r="A1753" s="94" t="str">
        <f t="shared" si="27"/>
        <v>Hoblit5557VT3</v>
      </c>
      <c r="B1753" s="94" t="s">
        <v>3155</v>
      </c>
      <c r="C1753" s="94" t="s">
        <v>2713</v>
      </c>
      <c r="D1753" s="94" t="s">
        <v>1487</v>
      </c>
      <c r="E1753" s="17">
        <v>111</v>
      </c>
    </row>
    <row r="1754" spans="1:5" x14ac:dyDescent="0.15">
      <c r="A1754" s="94" t="str">
        <f t="shared" si="27"/>
        <v>Hoblit5566</v>
      </c>
      <c r="B1754" s="94" t="s">
        <v>3155</v>
      </c>
      <c r="C1754" s="94" t="s">
        <v>2714</v>
      </c>
      <c r="D1754" s="94" t="s">
        <v>1796</v>
      </c>
      <c r="E1754" s="17">
        <v>111</v>
      </c>
    </row>
    <row r="1755" spans="1:5" x14ac:dyDescent="0.15">
      <c r="A1755" s="94" t="str">
        <f t="shared" si="27"/>
        <v>Hoblit5827VT3</v>
      </c>
      <c r="B1755" s="94" t="s">
        <v>3155</v>
      </c>
      <c r="C1755" s="94" t="s">
        <v>2715</v>
      </c>
      <c r="D1755" s="94" t="s">
        <v>1487</v>
      </c>
      <c r="E1755" s="17">
        <v>115</v>
      </c>
    </row>
    <row r="1756" spans="1:5" x14ac:dyDescent="0.15">
      <c r="A1756" s="94" t="str">
        <f t="shared" si="27"/>
        <v>Hoblit5833GT</v>
      </c>
      <c r="B1756" s="94" t="s">
        <v>3155</v>
      </c>
      <c r="C1756" s="94" t="s">
        <v>2716</v>
      </c>
      <c r="D1756" s="94" t="s">
        <v>7</v>
      </c>
      <c r="E1756" s="17">
        <v>113</v>
      </c>
    </row>
    <row r="1757" spans="1:5" x14ac:dyDescent="0.15">
      <c r="A1757" s="94" t="str">
        <f t="shared" si="27"/>
        <v>Hoblit750</v>
      </c>
      <c r="B1757" s="94" t="s">
        <v>3155</v>
      </c>
      <c r="C1757" s="94" t="s">
        <v>3065</v>
      </c>
      <c r="D1757" s="94" t="s">
        <v>2641</v>
      </c>
      <c r="E1757" s="17">
        <v>115</v>
      </c>
    </row>
    <row r="1758" spans="1:5" x14ac:dyDescent="0.15">
      <c r="A1758" s="94" t="str">
        <f t="shared" si="27"/>
        <v>Hoegemeyer2633</v>
      </c>
      <c r="B1758" s="94" t="s">
        <v>129</v>
      </c>
      <c r="C1758" s="94" t="s">
        <v>2717</v>
      </c>
      <c r="D1758" s="94" t="s">
        <v>2641</v>
      </c>
      <c r="E1758" s="17">
        <v>106</v>
      </c>
    </row>
    <row r="1759" spans="1:5" x14ac:dyDescent="0.15">
      <c r="A1759" s="94" t="str">
        <f t="shared" si="27"/>
        <v>Hoegemeyer2643</v>
      </c>
      <c r="B1759" s="94" t="s">
        <v>129</v>
      </c>
      <c r="C1759" s="94" t="s">
        <v>2718</v>
      </c>
      <c r="D1759" s="94" t="s">
        <v>2641</v>
      </c>
      <c r="E1759" s="17">
        <v>107</v>
      </c>
    </row>
    <row r="1760" spans="1:5" x14ac:dyDescent="0.15">
      <c r="A1760" s="94" t="str">
        <f t="shared" si="27"/>
        <v>Hoegemeyer3376YG+RR</v>
      </c>
      <c r="B1760" s="94" t="s">
        <v>129</v>
      </c>
      <c r="C1760" s="94" t="s">
        <v>130</v>
      </c>
      <c r="D1760" s="94" t="s">
        <v>1486</v>
      </c>
      <c r="E1760" s="17">
        <v>101</v>
      </c>
    </row>
    <row r="1761" spans="1:5" x14ac:dyDescent="0.15">
      <c r="A1761" s="94" t="str">
        <f t="shared" si="27"/>
        <v>Hoegemeyer4371RR</v>
      </c>
      <c r="B1761" s="94" t="s">
        <v>129</v>
      </c>
      <c r="C1761" s="94" t="s">
        <v>131</v>
      </c>
      <c r="D1761" s="94" t="s">
        <v>1786</v>
      </c>
      <c r="E1761" s="17">
        <v>105</v>
      </c>
    </row>
    <row r="1762" spans="1:5" x14ac:dyDescent="0.15">
      <c r="A1762" s="94" t="str">
        <f t="shared" si="27"/>
        <v>Hoegemeyer4372RRBt</v>
      </c>
      <c r="B1762" s="94" t="s">
        <v>129</v>
      </c>
      <c r="C1762" s="94" t="s">
        <v>132</v>
      </c>
      <c r="D1762" s="94" t="s">
        <v>1488</v>
      </c>
      <c r="E1762" s="17">
        <v>105</v>
      </c>
    </row>
    <row r="1763" spans="1:5" x14ac:dyDescent="0.15">
      <c r="A1763" s="94" t="str">
        <f t="shared" si="27"/>
        <v>Hoegemeyer4373RRBtCRW</v>
      </c>
      <c r="B1763" s="94" t="s">
        <v>129</v>
      </c>
      <c r="C1763" s="94" t="s">
        <v>2719</v>
      </c>
      <c r="D1763" s="94" t="s">
        <v>1486</v>
      </c>
      <c r="E1763" s="17">
        <v>105</v>
      </c>
    </row>
    <row r="1764" spans="1:5" x14ac:dyDescent="0.15">
      <c r="A1764" s="94" t="str">
        <f t="shared" si="27"/>
        <v>Hoegemeyer4373YG+/RR</v>
      </c>
      <c r="B1764" s="94" t="s">
        <v>129</v>
      </c>
      <c r="C1764" s="94" t="s">
        <v>968</v>
      </c>
      <c r="D1764" s="94" t="s">
        <v>1486</v>
      </c>
      <c r="E1764" s="17">
        <v>105</v>
      </c>
    </row>
    <row r="1765" spans="1:5" x14ac:dyDescent="0.15">
      <c r="A1765" s="94" t="str">
        <f t="shared" si="27"/>
        <v>Hoegemeyer4373YG+RR</v>
      </c>
      <c r="B1765" s="94" t="s">
        <v>129</v>
      </c>
      <c r="C1765" s="94" t="s">
        <v>133</v>
      </c>
      <c r="D1765" s="94" t="s">
        <v>1486</v>
      </c>
      <c r="E1765" s="17">
        <v>105</v>
      </c>
    </row>
    <row r="1766" spans="1:5" x14ac:dyDescent="0.15">
      <c r="A1766" s="94" t="str">
        <f t="shared" si="27"/>
        <v>Hoegemeyer5983VTRR</v>
      </c>
      <c r="B1766" s="94" t="s">
        <v>129</v>
      </c>
      <c r="C1766" s="94" t="s">
        <v>135</v>
      </c>
      <c r="D1766" s="94" t="s">
        <v>1487</v>
      </c>
      <c r="E1766" s="17">
        <v>114</v>
      </c>
    </row>
    <row r="1767" spans="1:5" x14ac:dyDescent="0.15">
      <c r="A1767" s="94" t="str">
        <f t="shared" si="27"/>
        <v>Hoegemeyer6960</v>
      </c>
      <c r="B1767" s="94" t="s">
        <v>129</v>
      </c>
      <c r="C1767" s="94" t="s">
        <v>403</v>
      </c>
      <c r="D1767" s="94" t="s">
        <v>1786</v>
      </c>
      <c r="E1767" s="17">
        <v>100</v>
      </c>
    </row>
    <row r="1768" spans="1:5" x14ac:dyDescent="0.15">
      <c r="A1768" s="94" t="str">
        <f t="shared" si="27"/>
        <v>Hoegemeyer6962</v>
      </c>
      <c r="B1768" s="94" t="s">
        <v>129</v>
      </c>
      <c r="C1768" s="94" t="s">
        <v>404</v>
      </c>
      <c r="D1768" s="94" t="s">
        <v>1789</v>
      </c>
      <c r="E1768" s="17">
        <v>100</v>
      </c>
    </row>
    <row r="1769" spans="1:5" x14ac:dyDescent="0.15">
      <c r="A1769" s="94" t="str">
        <f t="shared" si="27"/>
        <v>Hoegemeyer710LL</v>
      </c>
      <c r="B1769" s="94" t="s">
        <v>129</v>
      </c>
      <c r="C1769" s="94" t="s">
        <v>136</v>
      </c>
      <c r="D1769" s="94" t="s">
        <v>1787</v>
      </c>
      <c r="E1769" s="17">
        <v>114</v>
      </c>
    </row>
    <row r="1770" spans="1:5" x14ac:dyDescent="0.15">
      <c r="A1770" s="94" t="str">
        <f t="shared" si="27"/>
        <v>Hoegemeyer7444</v>
      </c>
      <c r="B1770" s="94" t="s">
        <v>129</v>
      </c>
      <c r="C1770" s="94" t="s">
        <v>405</v>
      </c>
      <c r="D1770" s="94" t="s">
        <v>1786</v>
      </c>
      <c r="E1770" s="17">
        <v>104</v>
      </c>
    </row>
    <row r="1771" spans="1:5" x14ac:dyDescent="0.15">
      <c r="A1771" s="94" t="str">
        <f t="shared" si="27"/>
        <v>Hoegemeyer7445</v>
      </c>
      <c r="B1771" s="94" t="s">
        <v>129</v>
      </c>
      <c r="C1771" s="94" t="s">
        <v>406</v>
      </c>
      <c r="D1771" s="94" t="s">
        <v>1487</v>
      </c>
      <c r="E1771" s="17">
        <v>104</v>
      </c>
    </row>
    <row r="1772" spans="1:5" x14ac:dyDescent="0.15">
      <c r="A1772" s="94" t="str">
        <f t="shared" si="27"/>
        <v>Hoegemeyer7563Hx/LL/RR</v>
      </c>
      <c r="B1772" s="94" t="s">
        <v>129</v>
      </c>
      <c r="C1772" s="94" t="s">
        <v>969</v>
      </c>
      <c r="D1772" s="94" t="s">
        <v>1490</v>
      </c>
      <c r="E1772" s="17">
        <v>105</v>
      </c>
    </row>
    <row r="1773" spans="1:5" x14ac:dyDescent="0.15">
      <c r="A1773" s="94" t="str">
        <f t="shared" si="27"/>
        <v>Hoegemeyer8343HxRR</v>
      </c>
      <c r="B1773" s="94" t="s">
        <v>129</v>
      </c>
      <c r="C1773" s="94" t="s">
        <v>137</v>
      </c>
      <c r="D1773" s="94" t="s">
        <v>1490</v>
      </c>
      <c r="E1773" s="17">
        <v>107</v>
      </c>
    </row>
    <row r="1774" spans="1:5" x14ac:dyDescent="0.15">
      <c r="A1774" s="94" t="str">
        <f t="shared" si="27"/>
        <v>Hoegemeyer9311Hx</v>
      </c>
      <c r="B1774" s="94" t="s">
        <v>129</v>
      </c>
      <c r="C1774" s="94" t="s">
        <v>2720</v>
      </c>
      <c r="D1774" s="94" t="s">
        <v>1485</v>
      </c>
      <c r="E1774" s="17">
        <v>105</v>
      </c>
    </row>
    <row r="1775" spans="1:5" x14ac:dyDescent="0.15">
      <c r="A1775" s="94" t="str">
        <f t="shared" si="27"/>
        <v>Hoegemeyer9326Hx</v>
      </c>
      <c r="B1775" s="94" t="s">
        <v>129</v>
      </c>
      <c r="C1775" s="94" t="s">
        <v>138</v>
      </c>
      <c r="D1775" s="94" t="s">
        <v>1485</v>
      </c>
      <c r="E1775" s="17">
        <v>107</v>
      </c>
    </row>
    <row r="1776" spans="1:5" x14ac:dyDescent="0.15">
      <c r="A1776" s="94" t="str">
        <f t="shared" si="27"/>
        <v>Hoegemeyer9777Hx</v>
      </c>
      <c r="B1776" s="94" t="s">
        <v>129</v>
      </c>
      <c r="C1776" s="94" t="s">
        <v>139</v>
      </c>
      <c r="D1776" s="94" t="s">
        <v>1485</v>
      </c>
      <c r="E1776" s="17">
        <v>113</v>
      </c>
    </row>
    <row r="1777" spans="1:5" x14ac:dyDescent="0.15">
      <c r="A1777" s="94" t="str">
        <f t="shared" si="27"/>
        <v>HoegemeyerBt651</v>
      </c>
      <c r="B1777" s="94" t="s">
        <v>129</v>
      </c>
      <c r="C1777" s="94" t="s">
        <v>2721</v>
      </c>
      <c r="D1777" s="94" t="s">
        <v>1491</v>
      </c>
      <c r="E1777" s="17">
        <v>109</v>
      </c>
    </row>
    <row r="1778" spans="1:5" x14ac:dyDescent="0.15">
      <c r="A1778" s="94" t="str">
        <f t="shared" si="27"/>
        <v>HoegemeyerBt710</v>
      </c>
      <c r="B1778" s="94" t="s">
        <v>129</v>
      </c>
      <c r="C1778" s="94" t="s">
        <v>2722</v>
      </c>
      <c r="D1778" s="94" t="s">
        <v>1491</v>
      </c>
      <c r="E1778" s="17">
        <v>114</v>
      </c>
    </row>
    <row r="1779" spans="1:5" x14ac:dyDescent="0.15">
      <c r="A1779" s="94" t="str">
        <f t="shared" si="27"/>
        <v>Horizon69PV02R</v>
      </c>
      <c r="B1779" s="94" t="s">
        <v>970</v>
      </c>
      <c r="C1779" s="94" t="s">
        <v>971</v>
      </c>
      <c r="D1779" s="94" t="s">
        <v>1487</v>
      </c>
      <c r="E1779" s="17">
        <v>109</v>
      </c>
    </row>
    <row r="1780" spans="1:5" x14ac:dyDescent="0.15">
      <c r="A1780" s="94" t="str">
        <f t="shared" si="27"/>
        <v>Horizon73PV36R</v>
      </c>
      <c r="B1780" s="94" t="s">
        <v>970</v>
      </c>
      <c r="C1780" s="94" t="s">
        <v>972</v>
      </c>
      <c r="D1780" s="94" t="s">
        <v>1487</v>
      </c>
      <c r="E1780" s="17">
        <v>113</v>
      </c>
    </row>
    <row r="1781" spans="1:5" x14ac:dyDescent="0.15">
      <c r="A1781" s="94" t="str">
        <f t="shared" si="27"/>
        <v>Horizon75-55</v>
      </c>
      <c r="B1781" s="94" t="s">
        <v>970</v>
      </c>
      <c r="C1781" s="94" t="s">
        <v>973</v>
      </c>
      <c r="D1781" s="17"/>
      <c r="E1781" s="17">
        <v>115</v>
      </c>
    </row>
    <row r="1782" spans="1:5" x14ac:dyDescent="0.15">
      <c r="A1782" s="94" t="str">
        <f t="shared" si="27"/>
        <v>Hubner5477PR</v>
      </c>
      <c r="B1782" s="94" t="s">
        <v>974</v>
      </c>
      <c r="C1782" s="94" t="s">
        <v>975</v>
      </c>
      <c r="D1782" s="94" t="s">
        <v>1486</v>
      </c>
      <c r="E1782" s="17">
        <v>110</v>
      </c>
    </row>
    <row r="1783" spans="1:5" x14ac:dyDescent="0.15">
      <c r="A1783" s="94" t="str">
        <f t="shared" si="27"/>
        <v>Hubner5582VT3</v>
      </c>
      <c r="B1783" s="94" t="s">
        <v>974</v>
      </c>
      <c r="C1783" s="94" t="s">
        <v>976</v>
      </c>
      <c r="D1783" s="94" t="s">
        <v>1487</v>
      </c>
      <c r="E1783" s="17">
        <v>112</v>
      </c>
    </row>
    <row r="1784" spans="1:5" x14ac:dyDescent="0.15">
      <c r="A1784" s="94" t="str">
        <f t="shared" si="27"/>
        <v>Hubner5636VT3</v>
      </c>
      <c r="B1784" s="94" t="s">
        <v>974</v>
      </c>
      <c r="C1784" s="94" t="s">
        <v>977</v>
      </c>
      <c r="D1784" s="94" t="s">
        <v>1487</v>
      </c>
      <c r="E1784" s="17">
        <v>111</v>
      </c>
    </row>
    <row r="1785" spans="1:5" x14ac:dyDescent="0.15">
      <c r="A1785" s="94" t="str">
        <f t="shared" si="27"/>
        <v>Hubner5690PR</v>
      </c>
      <c r="B1785" s="94" t="s">
        <v>974</v>
      </c>
      <c r="C1785" s="94" t="s">
        <v>978</v>
      </c>
      <c r="D1785" s="94" t="s">
        <v>1486</v>
      </c>
      <c r="E1785" s="17">
        <v>113</v>
      </c>
    </row>
    <row r="1786" spans="1:5" x14ac:dyDescent="0.15">
      <c r="A1786" s="94" t="str">
        <f t="shared" si="27"/>
        <v>Hughes4592VT3</v>
      </c>
      <c r="B1786" s="94" t="s">
        <v>1771</v>
      </c>
      <c r="C1786" s="94" t="s">
        <v>979</v>
      </c>
      <c r="D1786" s="94" t="s">
        <v>1487</v>
      </c>
      <c r="E1786" s="17">
        <v>105</v>
      </c>
    </row>
    <row r="1787" spans="1:5" x14ac:dyDescent="0.15">
      <c r="A1787" s="94" t="str">
        <f t="shared" si="27"/>
        <v>Hughes6347VT3</v>
      </c>
      <c r="B1787" s="94" t="s">
        <v>1771</v>
      </c>
      <c r="C1787" s="94" t="s">
        <v>980</v>
      </c>
      <c r="D1787" s="94" t="s">
        <v>1487</v>
      </c>
      <c r="E1787" s="17">
        <v>110</v>
      </c>
    </row>
    <row r="1788" spans="1:5" x14ac:dyDescent="0.15">
      <c r="A1788" s="94" t="str">
        <f t="shared" si="27"/>
        <v>Hughes7383-3000GT</v>
      </c>
      <c r="B1788" s="94" t="s">
        <v>1771</v>
      </c>
      <c r="C1788" s="94" t="s">
        <v>981</v>
      </c>
      <c r="D1788" s="94" t="s">
        <v>1796</v>
      </c>
      <c r="E1788" s="17">
        <v>111</v>
      </c>
    </row>
    <row r="1789" spans="1:5" x14ac:dyDescent="0.15">
      <c r="A1789" s="94" t="str">
        <f t="shared" si="27"/>
        <v>iCORN103.VT6</v>
      </c>
      <c r="B1789" s="94" t="s">
        <v>982</v>
      </c>
      <c r="C1789" s="94" t="s">
        <v>983</v>
      </c>
      <c r="D1789" s="94" t="s">
        <v>1487</v>
      </c>
      <c r="E1789" s="17">
        <v>103</v>
      </c>
    </row>
    <row r="1790" spans="1:5" x14ac:dyDescent="0.15">
      <c r="A1790" s="94" t="str">
        <f t="shared" si="27"/>
        <v>Icorn109.5VT3</v>
      </c>
      <c r="B1790" s="94" t="s">
        <v>2024</v>
      </c>
      <c r="C1790" s="94" t="s">
        <v>2723</v>
      </c>
      <c r="D1790" s="94" t="s">
        <v>1487</v>
      </c>
      <c r="E1790" s="17">
        <v>109</v>
      </c>
    </row>
    <row r="1791" spans="1:5" x14ac:dyDescent="0.15">
      <c r="A1791" s="94" t="str">
        <f t="shared" si="27"/>
        <v>Icorn109.VT9</v>
      </c>
      <c r="B1791" s="94" t="s">
        <v>2024</v>
      </c>
      <c r="C1791" s="94" t="s">
        <v>2724</v>
      </c>
      <c r="D1791" s="94" t="s">
        <v>1487</v>
      </c>
      <c r="E1791" s="17">
        <v>111</v>
      </c>
    </row>
    <row r="1792" spans="1:5" x14ac:dyDescent="0.15">
      <c r="A1792" s="94" t="str">
        <f t="shared" si="27"/>
        <v>Icorn111.6VT3</v>
      </c>
      <c r="B1792" s="94" t="s">
        <v>2024</v>
      </c>
      <c r="C1792" s="94" t="s">
        <v>984</v>
      </c>
      <c r="D1792" s="94" t="s">
        <v>1487</v>
      </c>
      <c r="E1792" s="17">
        <v>111</v>
      </c>
    </row>
    <row r="1793" spans="1:5" x14ac:dyDescent="0.15">
      <c r="A1793" s="94" t="str">
        <f t="shared" si="27"/>
        <v>Icorn111.VT9</v>
      </c>
      <c r="B1793" s="94" t="s">
        <v>2024</v>
      </c>
      <c r="C1793" s="94" t="s">
        <v>2725</v>
      </c>
      <c r="D1793" s="94" t="s">
        <v>1487</v>
      </c>
      <c r="E1793" s="17">
        <v>111</v>
      </c>
    </row>
    <row r="1794" spans="1:5" x14ac:dyDescent="0.15">
      <c r="A1794" s="94" t="str">
        <f t="shared" ref="A1794:A1857" si="28">B1794&amp;C1794</f>
        <v>Jung7475VT3</v>
      </c>
      <c r="B1794" s="94" t="s">
        <v>1345</v>
      </c>
      <c r="C1794" s="94" t="s">
        <v>985</v>
      </c>
      <c r="D1794" s="94" t="s">
        <v>1487</v>
      </c>
      <c r="E1794" s="17">
        <v>100</v>
      </c>
    </row>
    <row r="1795" spans="1:5" x14ac:dyDescent="0.15">
      <c r="A1795" s="94" t="str">
        <f t="shared" si="28"/>
        <v>Jung7482VT3</v>
      </c>
      <c r="B1795" s="94" t="s">
        <v>1345</v>
      </c>
      <c r="C1795" s="94" t="s">
        <v>986</v>
      </c>
      <c r="D1795" s="94" t="s">
        <v>1487</v>
      </c>
      <c r="E1795" s="17">
        <v>100</v>
      </c>
    </row>
    <row r="1796" spans="1:5" x14ac:dyDescent="0.15">
      <c r="A1796" s="94" t="str">
        <f t="shared" si="28"/>
        <v>Jung7600VT3</v>
      </c>
      <c r="B1796" s="94" t="s">
        <v>1345</v>
      </c>
      <c r="C1796" s="94" t="s">
        <v>987</v>
      </c>
      <c r="D1796" s="94" t="s">
        <v>1487</v>
      </c>
      <c r="E1796" s="17">
        <v>107</v>
      </c>
    </row>
    <row r="1797" spans="1:5" x14ac:dyDescent="0.15">
      <c r="A1797" s="94" t="str">
        <f t="shared" si="28"/>
        <v>Kaltenberg5588LLRRHXT</v>
      </c>
      <c r="B1797" s="94" t="s">
        <v>407</v>
      </c>
      <c r="C1797" s="94" t="s">
        <v>408</v>
      </c>
      <c r="D1797" s="94" t="s">
        <v>1789</v>
      </c>
      <c r="E1797" s="17">
        <v>105</v>
      </c>
    </row>
    <row r="1798" spans="1:5" x14ac:dyDescent="0.15">
      <c r="A1798" s="94" t="str">
        <f t="shared" si="28"/>
        <v>Kaltenberg6046LLHXR</v>
      </c>
      <c r="B1798" s="94" t="s">
        <v>407</v>
      </c>
      <c r="C1798" s="94" t="s">
        <v>409</v>
      </c>
      <c r="D1798" s="94" t="s">
        <v>1788</v>
      </c>
      <c r="E1798" s="17">
        <v>108</v>
      </c>
    </row>
    <row r="1799" spans="1:5" x14ac:dyDescent="0.15">
      <c r="A1799" s="94" t="str">
        <f t="shared" si="28"/>
        <v>Kaltenberg6645LLGT3</v>
      </c>
      <c r="B1799" s="94" t="s">
        <v>407</v>
      </c>
      <c r="C1799" s="94" t="s">
        <v>410</v>
      </c>
      <c r="D1799" s="94" t="s">
        <v>1796</v>
      </c>
      <c r="E1799" s="17">
        <v>110</v>
      </c>
    </row>
    <row r="1800" spans="1:5" x14ac:dyDescent="0.15">
      <c r="A1800" s="94" t="str">
        <f t="shared" si="28"/>
        <v>Kaltenberg6953VT3</v>
      </c>
      <c r="B1800" s="94" t="s">
        <v>407</v>
      </c>
      <c r="C1800" s="94" t="s">
        <v>411</v>
      </c>
      <c r="D1800" s="94" t="s">
        <v>1487</v>
      </c>
      <c r="E1800" s="17">
        <v>112</v>
      </c>
    </row>
    <row r="1801" spans="1:5" x14ac:dyDescent="0.15">
      <c r="A1801" s="94" t="str">
        <f t="shared" si="28"/>
        <v>Kaltenberg6953VT3</v>
      </c>
      <c r="B1801" s="94" t="s">
        <v>407</v>
      </c>
      <c r="C1801" s="94" t="s">
        <v>411</v>
      </c>
      <c r="D1801" s="94" t="s">
        <v>1487</v>
      </c>
      <c r="E1801" s="17">
        <v>112</v>
      </c>
    </row>
    <row r="1802" spans="1:5" x14ac:dyDescent="0.15">
      <c r="A1802" s="94" t="str">
        <f t="shared" si="28"/>
        <v>Kitchen5415VT3</v>
      </c>
      <c r="B1802" s="94" t="s">
        <v>988</v>
      </c>
      <c r="C1802" s="94" t="s">
        <v>989</v>
      </c>
      <c r="D1802" s="94" t="s">
        <v>1487</v>
      </c>
      <c r="E1802" s="17">
        <v>115</v>
      </c>
    </row>
    <row r="1803" spans="1:5" x14ac:dyDescent="0.15">
      <c r="A1803" s="94" t="str">
        <f t="shared" si="28"/>
        <v>Kitchen5710VT3</v>
      </c>
      <c r="B1803" s="94" t="s">
        <v>988</v>
      </c>
      <c r="C1803" s="94" t="s">
        <v>990</v>
      </c>
      <c r="D1803" s="94" t="s">
        <v>1487</v>
      </c>
      <c r="E1803" s="17">
        <v>110</v>
      </c>
    </row>
    <row r="1804" spans="1:5" x14ac:dyDescent="0.15">
      <c r="A1804" s="94" t="str">
        <f t="shared" si="28"/>
        <v>Kitchen5813VT3</v>
      </c>
      <c r="B1804" s="94" t="s">
        <v>988</v>
      </c>
      <c r="C1804" s="94" t="s">
        <v>991</v>
      </c>
      <c r="D1804" s="94" t="s">
        <v>1487</v>
      </c>
      <c r="E1804" s="17">
        <v>113</v>
      </c>
    </row>
    <row r="1805" spans="1:5" x14ac:dyDescent="0.15">
      <c r="A1805" s="94" t="str">
        <f t="shared" si="28"/>
        <v>Kitchen5914</v>
      </c>
      <c r="B1805" s="94" t="s">
        <v>988</v>
      </c>
      <c r="C1805" s="94" t="s">
        <v>992</v>
      </c>
      <c r="D1805" s="94" t="s">
        <v>1786</v>
      </c>
      <c r="E1805" s="17">
        <v>114</v>
      </c>
    </row>
    <row r="1806" spans="1:5" x14ac:dyDescent="0.15">
      <c r="A1806" s="94" t="str">
        <f t="shared" si="28"/>
        <v>Kruger1008RR</v>
      </c>
      <c r="B1806" s="94" t="s">
        <v>242</v>
      </c>
      <c r="C1806" s="94" t="s">
        <v>254</v>
      </c>
      <c r="D1806" s="94" t="s">
        <v>1786</v>
      </c>
      <c r="E1806" s="17">
        <v>108</v>
      </c>
    </row>
    <row r="1807" spans="1:5" x14ac:dyDescent="0.15">
      <c r="A1807" s="94" t="str">
        <f t="shared" si="28"/>
        <v>Kruger1015RR</v>
      </c>
      <c r="B1807" s="94" t="s">
        <v>242</v>
      </c>
      <c r="C1807" s="94" t="s">
        <v>2020</v>
      </c>
      <c r="D1807" s="94" t="s">
        <v>1786</v>
      </c>
      <c r="E1807" s="17">
        <v>114</v>
      </c>
    </row>
    <row r="1808" spans="1:5" x14ac:dyDescent="0.15">
      <c r="A1808" s="94" t="str">
        <f t="shared" si="28"/>
        <v>Kruger111</v>
      </c>
      <c r="B1808" s="94" t="s">
        <v>242</v>
      </c>
      <c r="C1808" s="94" t="s">
        <v>1464</v>
      </c>
      <c r="D1808" s="94" t="s">
        <v>2641</v>
      </c>
      <c r="E1808" s="17">
        <v>111</v>
      </c>
    </row>
    <row r="1809" spans="1:5" x14ac:dyDescent="0.15">
      <c r="A1809" s="94" t="str">
        <f t="shared" si="28"/>
        <v>Kruger1111RR</v>
      </c>
      <c r="B1809" s="94" t="s">
        <v>242</v>
      </c>
      <c r="C1809" s="94" t="s">
        <v>262</v>
      </c>
      <c r="D1809" s="94" t="s">
        <v>1786</v>
      </c>
      <c r="E1809" s="17">
        <v>111</v>
      </c>
    </row>
    <row r="1810" spans="1:5" x14ac:dyDescent="0.15">
      <c r="A1810" s="94" t="str">
        <f t="shared" si="28"/>
        <v>Kruger1114RR</v>
      </c>
      <c r="B1810" s="94" t="s">
        <v>242</v>
      </c>
      <c r="C1810" s="94" t="s">
        <v>273</v>
      </c>
      <c r="D1810" s="94" t="s">
        <v>1786</v>
      </c>
      <c r="E1810" s="17">
        <v>114</v>
      </c>
    </row>
    <row r="1811" spans="1:5" x14ac:dyDescent="0.15">
      <c r="A1811" s="94" t="str">
        <f t="shared" si="28"/>
        <v>Kruger1195RR</v>
      </c>
      <c r="B1811" s="94" t="s">
        <v>242</v>
      </c>
      <c r="C1811" s="94" t="s">
        <v>2923</v>
      </c>
      <c r="D1811" s="94" t="s">
        <v>1786</v>
      </c>
      <c r="E1811" s="17">
        <v>95</v>
      </c>
    </row>
    <row r="1812" spans="1:5" x14ac:dyDescent="0.15">
      <c r="A1812" s="94" t="str">
        <f t="shared" si="28"/>
        <v>Kruger1208RR</v>
      </c>
      <c r="B1812" s="94" t="s">
        <v>242</v>
      </c>
      <c r="C1812" s="94" t="s">
        <v>2956</v>
      </c>
      <c r="D1812" s="94" t="s">
        <v>1786</v>
      </c>
      <c r="E1812" s="17">
        <v>108</v>
      </c>
    </row>
    <row r="1813" spans="1:5" x14ac:dyDescent="0.15">
      <c r="A1813" s="94" t="str">
        <f t="shared" si="28"/>
        <v>Kruger1210RR</v>
      </c>
      <c r="B1813" s="94" t="s">
        <v>242</v>
      </c>
      <c r="C1813" s="94" t="s">
        <v>256</v>
      </c>
      <c r="D1813" s="94" t="s">
        <v>1786</v>
      </c>
      <c r="E1813" s="17">
        <v>110</v>
      </c>
    </row>
    <row r="1814" spans="1:5" x14ac:dyDescent="0.15">
      <c r="A1814" s="94" t="str">
        <f t="shared" si="28"/>
        <v>Kruger1212RR</v>
      </c>
      <c r="B1814" s="94" t="s">
        <v>242</v>
      </c>
      <c r="C1814" s="94" t="s">
        <v>266</v>
      </c>
      <c r="D1814" s="94" t="s">
        <v>1786</v>
      </c>
      <c r="E1814" s="17">
        <v>112</v>
      </c>
    </row>
    <row r="1815" spans="1:5" x14ac:dyDescent="0.15">
      <c r="A1815" s="94" t="str">
        <f t="shared" si="28"/>
        <v>Kruger1401RR</v>
      </c>
      <c r="B1815" s="94" t="s">
        <v>242</v>
      </c>
      <c r="C1815" s="94" t="s">
        <v>2939</v>
      </c>
      <c r="D1815" s="94" t="s">
        <v>1786</v>
      </c>
      <c r="E1815" s="17">
        <v>101</v>
      </c>
    </row>
    <row r="1816" spans="1:5" x14ac:dyDescent="0.15">
      <c r="A1816" s="94" t="str">
        <f t="shared" si="28"/>
        <v>Kruger1500RR</v>
      </c>
      <c r="B1816" s="94" t="s">
        <v>242</v>
      </c>
      <c r="C1816" s="94" t="s">
        <v>2930</v>
      </c>
      <c r="D1816" s="94" t="s">
        <v>1786</v>
      </c>
      <c r="E1816" s="17">
        <v>99</v>
      </c>
    </row>
    <row r="1817" spans="1:5" x14ac:dyDescent="0.15">
      <c r="A1817" s="94" t="str">
        <f t="shared" si="28"/>
        <v>Kruger1506RR</v>
      </c>
      <c r="B1817" s="94" t="s">
        <v>242</v>
      </c>
      <c r="C1817" s="94" t="s">
        <v>2947</v>
      </c>
      <c r="D1817" s="94" t="s">
        <v>1786</v>
      </c>
      <c r="E1817" s="17">
        <v>105</v>
      </c>
    </row>
    <row r="1818" spans="1:5" x14ac:dyDescent="0.15">
      <c r="A1818" s="94" t="str">
        <f t="shared" si="28"/>
        <v>Kruger1603RR</v>
      </c>
      <c r="B1818" s="94" t="s">
        <v>242</v>
      </c>
      <c r="C1818" s="94" t="s">
        <v>2944</v>
      </c>
      <c r="D1818" s="94" t="s">
        <v>1786</v>
      </c>
      <c r="E1818" s="17">
        <v>103</v>
      </c>
    </row>
    <row r="1819" spans="1:5" x14ac:dyDescent="0.15">
      <c r="A1819" s="94" t="str">
        <f t="shared" si="28"/>
        <v>Kruger1606RR</v>
      </c>
      <c r="B1819" s="94" t="s">
        <v>242</v>
      </c>
      <c r="C1819" s="94" t="s">
        <v>2949</v>
      </c>
      <c r="D1819" s="94" t="s">
        <v>1786</v>
      </c>
      <c r="E1819" s="17">
        <v>106</v>
      </c>
    </row>
    <row r="1820" spans="1:5" x14ac:dyDescent="0.15">
      <c r="A1820" s="94" t="str">
        <f t="shared" si="28"/>
        <v>Kruger2006RR/YGCB</v>
      </c>
      <c r="B1820" s="94" t="s">
        <v>242</v>
      </c>
      <c r="C1820" s="94" t="s">
        <v>2951</v>
      </c>
      <c r="D1820" s="94" t="s">
        <v>1488</v>
      </c>
      <c r="E1820" s="17">
        <v>106</v>
      </c>
    </row>
    <row r="1821" spans="1:5" x14ac:dyDescent="0.15">
      <c r="A1821" s="94" t="str">
        <f t="shared" si="28"/>
        <v>Kruger210</v>
      </c>
      <c r="B1821" s="94" t="s">
        <v>242</v>
      </c>
      <c r="C1821" s="94" t="s">
        <v>2726</v>
      </c>
      <c r="D1821" s="94" t="s">
        <v>2641</v>
      </c>
      <c r="E1821" s="17">
        <v>110</v>
      </c>
    </row>
    <row r="1822" spans="1:5" x14ac:dyDescent="0.15">
      <c r="A1822" s="94" t="str">
        <f t="shared" si="28"/>
        <v>Kruger2111RR/YGCB</v>
      </c>
      <c r="B1822" s="94" t="s">
        <v>242</v>
      </c>
      <c r="C1822" s="94" t="s">
        <v>263</v>
      </c>
      <c r="D1822" s="94" t="s">
        <v>1488</v>
      </c>
      <c r="E1822" s="17">
        <v>111</v>
      </c>
    </row>
    <row r="1823" spans="1:5" x14ac:dyDescent="0.15">
      <c r="A1823" s="94" t="str">
        <f t="shared" si="28"/>
        <v>Kruger2114RR/YGCB</v>
      </c>
      <c r="B1823" s="94" t="s">
        <v>242</v>
      </c>
      <c r="C1823" s="94" t="s">
        <v>274</v>
      </c>
      <c r="D1823" s="94" t="s">
        <v>1488</v>
      </c>
      <c r="E1823" s="17">
        <v>114</v>
      </c>
    </row>
    <row r="1824" spans="1:5" x14ac:dyDescent="0.15">
      <c r="A1824" s="94" t="str">
        <f t="shared" si="28"/>
        <v>Kruger2115RR/YGCB</v>
      </c>
      <c r="B1824" s="94" t="s">
        <v>242</v>
      </c>
      <c r="C1824" s="94" t="s">
        <v>2022</v>
      </c>
      <c r="D1824" s="94" t="s">
        <v>1488</v>
      </c>
      <c r="E1824" s="17">
        <v>114</v>
      </c>
    </row>
    <row r="1825" spans="1:5" x14ac:dyDescent="0.15">
      <c r="A1825" s="94" t="str">
        <f t="shared" si="28"/>
        <v>Kruger2208RR/YGCB</v>
      </c>
      <c r="B1825" s="94" t="s">
        <v>242</v>
      </c>
      <c r="C1825" s="94" t="s">
        <v>2957</v>
      </c>
      <c r="D1825" s="94" t="s">
        <v>1488</v>
      </c>
      <c r="E1825" s="17">
        <v>108</v>
      </c>
    </row>
    <row r="1826" spans="1:5" x14ac:dyDescent="0.15">
      <c r="A1826" s="94" t="str">
        <f t="shared" si="28"/>
        <v>Kruger2210RR/YGCB</v>
      </c>
      <c r="B1826" s="94" t="s">
        <v>242</v>
      </c>
      <c r="C1826" s="94" t="s">
        <v>257</v>
      </c>
      <c r="D1826" s="94" t="s">
        <v>1486</v>
      </c>
      <c r="E1826" s="17">
        <v>110</v>
      </c>
    </row>
    <row r="1827" spans="1:5" x14ac:dyDescent="0.15">
      <c r="A1827" s="94" t="str">
        <f t="shared" si="28"/>
        <v>Kruger2212RR/YGCB</v>
      </c>
      <c r="B1827" s="94" t="s">
        <v>242</v>
      </c>
      <c r="C1827" s="94" t="s">
        <v>267</v>
      </c>
      <c r="D1827" s="94" t="s">
        <v>1488</v>
      </c>
      <c r="E1827" s="17">
        <v>112</v>
      </c>
    </row>
    <row r="1828" spans="1:5" x14ac:dyDescent="0.15">
      <c r="A1828" s="94" t="str">
        <f t="shared" si="28"/>
        <v>Kruger2298RR/YGCB</v>
      </c>
      <c r="B1828" s="94" t="s">
        <v>242</v>
      </c>
      <c r="C1828" s="94" t="s">
        <v>2931</v>
      </c>
      <c r="D1828" s="94" t="s">
        <v>1488</v>
      </c>
      <c r="E1828" s="17">
        <v>99</v>
      </c>
    </row>
    <row r="1829" spans="1:5" x14ac:dyDescent="0.15">
      <c r="A1829" s="94" t="str">
        <f t="shared" si="28"/>
        <v>Kruger2314RR/YGCB</v>
      </c>
      <c r="B1829" s="94" t="s">
        <v>242</v>
      </c>
      <c r="C1829" s="94" t="s">
        <v>2018</v>
      </c>
      <c r="D1829" s="94" t="s">
        <v>1488</v>
      </c>
      <c r="E1829" s="17">
        <v>114</v>
      </c>
    </row>
    <row r="1830" spans="1:5" x14ac:dyDescent="0.15">
      <c r="A1830" s="94" t="str">
        <f t="shared" si="28"/>
        <v>Kruger2400RR/YGCB</v>
      </c>
      <c r="B1830" s="94" t="s">
        <v>242</v>
      </c>
      <c r="C1830" s="94" t="s">
        <v>2937</v>
      </c>
      <c r="D1830" s="94" t="s">
        <v>1488</v>
      </c>
      <c r="E1830" s="17">
        <v>100</v>
      </c>
    </row>
    <row r="1831" spans="1:5" x14ac:dyDescent="0.15">
      <c r="A1831" s="94" t="str">
        <f t="shared" si="28"/>
        <v>Kruger2401RR/YGCB</v>
      </c>
      <c r="B1831" s="94" t="s">
        <v>242</v>
      </c>
      <c r="C1831" s="94" t="s">
        <v>2940</v>
      </c>
      <c r="D1831" s="94" t="s">
        <v>1488</v>
      </c>
      <c r="E1831" s="17">
        <v>101</v>
      </c>
    </row>
    <row r="1832" spans="1:5" x14ac:dyDescent="0.15">
      <c r="A1832" s="94" t="str">
        <f t="shared" si="28"/>
        <v>Kruger2499RR/YGCB</v>
      </c>
      <c r="B1832" s="94" t="s">
        <v>242</v>
      </c>
      <c r="C1832" s="94" t="s">
        <v>2934</v>
      </c>
      <c r="D1832" s="94" t="s">
        <v>1488</v>
      </c>
      <c r="E1832" s="17">
        <v>99</v>
      </c>
    </row>
    <row r="1833" spans="1:5" x14ac:dyDescent="0.15">
      <c r="A1833" s="94" t="str">
        <f t="shared" si="28"/>
        <v>Kruger2506RR/YGCB</v>
      </c>
      <c r="B1833" s="94" t="s">
        <v>242</v>
      </c>
      <c r="C1833" s="94" t="s">
        <v>2948</v>
      </c>
      <c r="D1833" s="94" t="s">
        <v>1488</v>
      </c>
      <c r="E1833" s="17">
        <v>105</v>
      </c>
    </row>
    <row r="1834" spans="1:5" x14ac:dyDescent="0.15">
      <c r="A1834" s="94" t="str">
        <f t="shared" si="28"/>
        <v>Kruger2697RR/YGCB</v>
      </c>
      <c r="B1834" s="94" t="s">
        <v>242</v>
      </c>
      <c r="C1834" s="94" t="s">
        <v>2927</v>
      </c>
      <c r="D1834" s="94" t="s">
        <v>1488</v>
      </c>
      <c r="E1834" s="17">
        <v>96</v>
      </c>
    </row>
    <row r="1835" spans="1:5" x14ac:dyDescent="0.15">
      <c r="A1835" s="94" t="str">
        <f t="shared" si="28"/>
        <v>Kruger401</v>
      </c>
      <c r="B1835" s="94" t="s">
        <v>242</v>
      </c>
      <c r="C1835" s="94" t="s">
        <v>2060</v>
      </c>
      <c r="D1835" s="94" t="s">
        <v>2641</v>
      </c>
      <c r="E1835" s="17">
        <v>101</v>
      </c>
    </row>
    <row r="1836" spans="1:5" x14ac:dyDescent="0.15">
      <c r="A1836" s="94" t="str">
        <f t="shared" si="28"/>
        <v>Kruger499</v>
      </c>
      <c r="B1836" s="94" t="s">
        <v>242</v>
      </c>
      <c r="C1836" s="94" t="s">
        <v>2727</v>
      </c>
      <c r="D1836" s="94" t="s">
        <v>2641</v>
      </c>
      <c r="E1836" s="17">
        <v>99</v>
      </c>
    </row>
    <row r="1837" spans="1:5" x14ac:dyDescent="0.15">
      <c r="A1837" s="94" t="str">
        <f t="shared" si="28"/>
        <v>Kruger5006YGCB</v>
      </c>
      <c r="B1837" s="94" t="s">
        <v>242</v>
      </c>
      <c r="C1837" s="94" t="s">
        <v>2728</v>
      </c>
      <c r="D1837" s="94" t="s">
        <v>1492</v>
      </c>
      <c r="E1837" s="17">
        <v>106</v>
      </c>
    </row>
    <row r="1838" spans="1:5" x14ac:dyDescent="0.15">
      <c r="A1838" s="94" t="str">
        <f t="shared" si="28"/>
        <v>Kruger5111YGCB</v>
      </c>
      <c r="B1838" s="94" t="s">
        <v>242</v>
      </c>
      <c r="C1838" s="94" t="s">
        <v>2729</v>
      </c>
      <c r="D1838" s="94" t="s">
        <v>1492</v>
      </c>
      <c r="E1838" s="17">
        <v>111</v>
      </c>
    </row>
    <row r="1839" spans="1:5" x14ac:dyDescent="0.15">
      <c r="A1839" s="94" t="str">
        <f t="shared" si="28"/>
        <v>Kruger5114YGCB</v>
      </c>
      <c r="B1839" s="94" t="s">
        <v>242</v>
      </c>
      <c r="C1839" s="94" t="s">
        <v>2730</v>
      </c>
      <c r="D1839" s="94" t="s">
        <v>1492</v>
      </c>
      <c r="E1839" s="17">
        <v>114</v>
      </c>
    </row>
    <row r="1840" spans="1:5" x14ac:dyDescent="0.15">
      <c r="A1840" s="94" t="str">
        <f t="shared" si="28"/>
        <v>Kruger5210YGCB</v>
      </c>
      <c r="B1840" s="94" t="s">
        <v>242</v>
      </c>
      <c r="C1840" s="94" t="s">
        <v>2731</v>
      </c>
      <c r="D1840" s="94" t="s">
        <v>1492</v>
      </c>
      <c r="E1840" s="17">
        <v>110</v>
      </c>
    </row>
    <row r="1841" spans="1:5" x14ac:dyDescent="0.15">
      <c r="A1841" s="94" t="str">
        <f t="shared" si="28"/>
        <v>Kruger5212YGCB</v>
      </c>
      <c r="B1841" s="94" t="s">
        <v>242</v>
      </c>
      <c r="C1841" s="94" t="s">
        <v>2732</v>
      </c>
      <c r="D1841" s="94" t="s">
        <v>1492</v>
      </c>
      <c r="E1841" s="17">
        <v>112</v>
      </c>
    </row>
    <row r="1842" spans="1:5" x14ac:dyDescent="0.15">
      <c r="A1842" s="94" t="str">
        <f t="shared" si="28"/>
        <v>Kruger5313YGCB</v>
      </c>
      <c r="B1842" s="94" t="s">
        <v>242</v>
      </c>
      <c r="C1842" s="94" t="s">
        <v>2733</v>
      </c>
      <c r="D1842" s="94" t="s">
        <v>1492</v>
      </c>
      <c r="E1842" s="17">
        <v>113</v>
      </c>
    </row>
    <row r="1843" spans="1:5" x14ac:dyDescent="0.15">
      <c r="A1843" s="94" t="str">
        <f t="shared" si="28"/>
        <v>Kruger5400YGCB</v>
      </c>
      <c r="B1843" s="94" t="s">
        <v>242</v>
      </c>
      <c r="C1843" s="94" t="s">
        <v>2936</v>
      </c>
      <c r="D1843" s="94" t="s">
        <v>1492</v>
      </c>
      <c r="E1843" s="17">
        <v>100</v>
      </c>
    </row>
    <row r="1844" spans="1:5" x14ac:dyDescent="0.15">
      <c r="A1844" s="94" t="str">
        <f t="shared" si="28"/>
        <v>Kruger5499YGCB</v>
      </c>
      <c r="B1844" s="94" t="s">
        <v>242</v>
      </c>
      <c r="C1844" s="94" t="s">
        <v>2933</v>
      </c>
      <c r="D1844" s="94" t="s">
        <v>1492</v>
      </c>
      <c r="E1844" s="17">
        <v>99</v>
      </c>
    </row>
    <row r="1845" spans="1:5" x14ac:dyDescent="0.15">
      <c r="A1845" s="94" t="str">
        <f t="shared" si="28"/>
        <v>Kruger5504YGCB</v>
      </c>
      <c r="B1845" s="94" t="s">
        <v>242</v>
      </c>
      <c r="C1845" s="94" t="s">
        <v>2734</v>
      </c>
      <c r="D1845" s="94" t="s">
        <v>1492</v>
      </c>
      <c r="E1845" s="17">
        <v>102</v>
      </c>
    </row>
    <row r="1846" spans="1:5" x14ac:dyDescent="0.15">
      <c r="A1846" s="94" t="str">
        <f t="shared" si="28"/>
        <v>Kruger5514YGCB</v>
      </c>
      <c r="B1846" s="94" t="s">
        <v>242</v>
      </c>
      <c r="C1846" s="94" t="s">
        <v>2735</v>
      </c>
      <c r="D1846" s="94" t="s">
        <v>1492</v>
      </c>
      <c r="E1846" s="17">
        <v>114</v>
      </c>
    </row>
    <row r="1847" spans="1:5" x14ac:dyDescent="0.15">
      <c r="A1847" s="94" t="str">
        <f t="shared" si="28"/>
        <v>Kruger6006VT3</v>
      </c>
      <c r="B1847" s="94" t="s">
        <v>242</v>
      </c>
      <c r="C1847" s="94" t="s">
        <v>2952</v>
      </c>
      <c r="D1847" s="94" t="s">
        <v>1487</v>
      </c>
      <c r="E1847" s="17">
        <v>106</v>
      </c>
    </row>
    <row r="1848" spans="1:5" x14ac:dyDescent="0.15">
      <c r="A1848" s="94" t="str">
        <f t="shared" si="28"/>
        <v>Kruger6007TS</v>
      </c>
      <c r="B1848" s="94" t="s">
        <v>242</v>
      </c>
      <c r="C1848" s="94" t="s">
        <v>2954</v>
      </c>
      <c r="D1848" s="94" t="s">
        <v>1486</v>
      </c>
      <c r="E1848" s="17">
        <v>107</v>
      </c>
    </row>
    <row r="1849" spans="1:5" x14ac:dyDescent="0.15">
      <c r="A1849" s="94" t="str">
        <f t="shared" si="28"/>
        <v>Kruger6007TS</v>
      </c>
      <c r="B1849" s="94" t="s">
        <v>242</v>
      </c>
      <c r="C1849" s="94" t="s">
        <v>2954</v>
      </c>
      <c r="D1849" s="94" t="s">
        <v>1486</v>
      </c>
      <c r="E1849" s="17">
        <v>107</v>
      </c>
    </row>
    <row r="1850" spans="1:5" x14ac:dyDescent="0.15">
      <c r="A1850" s="94" t="str">
        <f t="shared" si="28"/>
        <v>Kruger6008VT3</v>
      </c>
      <c r="B1850" s="94" t="s">
        <v>242</v>
      </c>
      <c r="C1850" s="94" t="s">
        <v>255</v>
      </c>
      <c r="D1850" s="94" t="s">
        <v>1487</v>
      </c>
      <c r="E1850" s="17">
        <v>108</v>
      </c>
    </row>
    <row r="1851" spans="1:5" x14ac:dyDescent="0.15">
      <c r="A1851" s="94" t="str">
        <f t="shared" si="28"/>
        <v>Kruger6010VT3</v>
      </c>
      <c r="B1851" s="94" t="s">
        <v>242</v>
      </c>
      <c r="C1851" s="94" t="s">
        <v>993</v>
      </c>
      <c r="D1851" s="94" t="s">
        <v>1487</v>
      </c>
      <c r="E1851" s="17">
        <v>110</v>
      </c>
    </row>
    <row r="1852" spans="1:5" x14ac:dyDescent="0.15">
      <c r="A1852" s="94" t="str">
        <f t="shared" si="28"/>
        <v>Kruger6011TS</v>
      </c>
      <c r="B1852" s="94" t="s">
        <v>242</v>
      </c>
      <c r="C1852" s="94" t="s">
        <v>261</v>
      </c>
      <c r="D1852" s="94" t="s">
        <v>1486</v>
      </c>
      <c r="E1852" s="17">
        <v>110</v>
      </c>
    </row>
    <row r="1853" spans="1:5" x14ac:dyDescent="0.15">
      <c r="A1853" s="94" t="str">
        <f t="shared" si="28"/>
        <v>Kruger6013VT3</v>
      </c>
      <c r="B1853" s="94" t="s">
        <v>242</v>
      </c>
      <c r="C1853" s="94" t="s">
        <v>272</v>
      </c>
      <c r="D1853" s="94" t="s">
        <v>1487</v>
      </c>
      <c r="E1853" s="17">
        <v>113</v>
      </c>
    </row>
    <row r="1854" spans="1:5" x14ac:dyDescent="0.15">
      <c r="A1854" s="94" t="str">
        <f t="shared" si="28"/>
        <v>Kruger6015VT3</v>
      </c>
      <c r="B1854" s="94" t="s">
        <v>242</v>
      </c>
      <c r="C1854" s="94" t="s">
        <v>2021</v>
      </c>
      <c r="D1854" s="94" t="s">
        <v>1487</v>
      </c>
      <c r="E1854" s="17">
        <v>114</v>
      </c>
    </row>
    <row r="1855" spans="1:5" x14ac:dyDescent="0.15">
      <c r="A1855" s="94" t="str">
        <f t="shared" si="28"/>
        <v>Kruger606</v>
      </c>
      <c r="B1855" s="94" t="s">
        <v>242</v>
      </c>
      <c r="C1855" s="94" t="s">
        <v>312</v>
      </c>
      <c r="D1855" s="94" t="s">
        <v>2641</v>
      </c>
      <c r="E1855" s="17">
        <v>106</v>
      </c>
    </row>
    <row r="1856" spans="1:5" x14ac:dyDescent="0.15">
      <c r="A1856" s="94" t="str">
        <f t="shared" si="28"/>
        <v>Kruger6094VT3</v>
      </c>
      <c r="B1856" s="94" t="s">
        <v>242</v>
      </c>
      <c r="C1856" s="94" t="s">
        <v>2922</v>
      </c>
      <c r="D1856" s="94" t="s">
        <v>1487</v>
      </c>
      <c r="E1856" s="17">
        <v>94</v>
      </c>
    </row>
    <row r="1857" spans="1:5" x14ac:dyDescent="0.15">
      <c r="A1857" s="94" t="str">
        <f t="shared" si="28"/>
        <v>Kruger6097VT3</v>
      </c>
      <c r="B1857" s="94" t="s">
        <v>242</v>
      </c>
      <c r="C1857" s="94" t="s">
        <v>2929</v>
      </c>
      <c r="D1857" s="94" t="s">
        <v>1487</v>
      </c>
      <c r="E1857" s="17">
        <v>97</v>
      </c>
    </row>
    <row r="1858" spans="1:5" x14ac:dyDescent="0.15">
      <c r="A1858" s="94" t="str">
        <f t="shared" ref="A1858:A1921" si="29">B1858&amp;C1858</f>
        <v>Kruger6107VT3</v>
      </c>
      <c r="B1858" s="94" t="s">
        <v>242</v>
      </c>
      <c r="C1858" s="94" t="s">
        <v>2953</v>
      </c>
      <c r="D1858" s="94" t="s">
        <v>1487</v>
      </c>
      <c r="E1858" s="17">
        <v>107</v>
      </c>
    </row>
    <row r="1859" spans="1:5" x14ac:dyDescent="0.15">
      <c r="A1859" s="94" t="str">
        <f t="shared" si="29"/>
        <v>Kruger6107VT3</v>
      </c>
      <c r="B1859" s="94" t="s">
        <v>242</v>
      </c>
      <c r="C1859" s="94" t="s">
        <v>2953</v>
      </c>
      <c r="D1859" s="94" t="s">
        <v>1487</v>
      </c>
      <c r="E1859" s="17">
        <v>107</v>
      </c>
    </row>
    <row r="1860" spans="1:5" x14ac:dyDescent="0.15">
      <c r="A1860" s="94" t="str">
        <f t="shared" si="29"/>
        <v>Kruger6107VT3</v>
      </c>
      <c r="B1860" s="94" t="s">
        <v>242</v>
      </c>
      <c r="C1860" s="94" t="s">
        <v>2953</v>
      </c>
      <c r="D1860" s="94" t="s">
        <v>1487</v>
      </c>
      <c r="E1860" s="17">
        <v>107</v>
      </c>
    </row>
    <row r="1861" spans="1:5" x14ac:dyDescent="0.15">
      <c r="A1861" s="94" t="str">
        <f t="shared" si="29"/>
        <v>Kruger6111TS</v>
      </c>
      <c r="B1861" s="94" t="s">
        <v>242</v>
      </c>
      <c r="C1861" s="94" t="s">
        <v>264</v>
      </c>
      <c r="D1861" s="94" t="s">
        <v>1486</v>
      </c>
      <c r="E1861" s="17">
        <v>111</v>
      </c>
    </row>
    <row r="1862" spans="1:5" x14ac:dyDescent="0.15">
      <c r="A1862" s="94" t="str">
        <f t="shared" si="29"/>
        <v>Kruger6114VT3</v>
      </c>
      <c r="B1862" s="94" t="s">
        <v>242</v>
      </c>
      <c r="C1862" s="94" t="s">
        <v>275</v>
      </c>
      <c r="D1862" s="94" t="s">
        <v>1487</v>
      </c>
      <c r="E1862" s="17">
        <v>114</v>
      </c>
    </row>
    <row r="1863" spans="1:5" x14ac:dyDescent="0.15">
      <c r="A1863" s="94" t="str">
        <f t="shared" si="29"/>
        <v>Kruger612</v>
      </c>
      <c r="B1863" s="94" t="s">
        <v>242</v>
      </c>
      <c r="C1863" s="94" t="s">
        <v>313</v>
      </c>
      <c r="D1863" s="94" t="s">
        <v>2641</v>
      </c>
      <c r="E1863" s="17">
        <v>112</v>
      </c>
    </row>
    <row r="1864" spans="1:5" x14ac:dyDescent="0.15">
      <c r="A1864" s="94" t="str">
        <f t="shared" si="29"/>
        <v>Kruger6208VT3</v>
      </c>
      <c r="B1864" s="94" t="s">
        <v>242</v>
      </c>
      <c r="C1864" s="94" t="s">
        <v>994</v>
      </c>
      <c r="D1864" s="94" t="s">
        <v>1487</v>
      </c>
      <c r="E1864" s="17">
        <v>108</v>
      </c>
    </row>
    <row r="1865" spans="1:5" x14ac:dyDescent="0.15">
      <c r="A1865" s="94" t="str">
        <f t="shared" si="29"/>
        <v>Kruger6210TS</v>
      </c>
      <c r="B1865" s="94" t="s">
        <v>242</v>
      </c>
      <c r="C1865" s="94" t="s">
        <v>258</v>
      </c>
      <c r="D1865" s="94" t="s">
        <v>1486</v>
      </c>
      <c r="E1865" s="17">
        <v>110</v>
      </c>
    </row>
    <row r="1866" spans="1:5" x14ac:dyDescent="0.15">
      <c r="A1866" s="94" t="str">
        <f t="shared" si="29"/>
        <v>Kruger6212TS</v>
      </c>
      <c r="B1866" s="94" t="s">
        <v>242</v>
      </c>
      <c r="C1866" s="94" t="s">
        <v>268</v>
      </c>
      <c r="D1866" s="94" t="s">
        <v>1486</v>
      </c>
      <c r="E1866" s="17">
        <v>112</v>
      </c>
    </row>
    <row r="1867" spans="1:5" x14ac:dyDescent="0.15">
      <c r="A1867" s="94" t="str">
        <f t="shared" si="29"/>
        <v>Kruger6213VT3</v>
      </c>
      <c r="B1867" s="94" t="s">
        <v>242</v>
      </c>
      <c r="C1867" s="94" t="s">
        <v>995</v>
      </c>
      <c r="D1867" s="94" t="s">
        <v>1487</v>
      </c>
      <c r="E1867" s="17">
        <v>113</v>
      </c>
    </row>
    <row r="1868" spans="1:5" x14ac:dyDescent="0.15">
      <c r="A1868" s="94" t="str">
        <f t="shared" si="29"/>
        <v>Kruger6213VT3</v>
      </c>
      <c r="B1868" s="94" t="s">
        <v>242</v>
      </c>
      <c r="C1868" s="94" t="s">
        <v>995</v>
      </c>
      <c r="D1868" s="94" t="s">
        <v>1487</v>
      </c>
      <c r="E1868" s="17">
        <v>113</v>
      </c>
    </row>
    <row r="1869" spans="1:5" x14ac:dyDescent="0.15">
      <c r="A1869" s="94" t="str">
        <f t="shared" si="29"/>
        <v>Kruger6298VT3</v>
      </c>
      <c r="B1869" s="94" t="s">
        <v>242</v>
      </c>
      <c r="C1869" s="94" t="s">
        <v>2932</v>
      </c>
      <c r="D1869" s="94" t="s">
        <v>1487</v>
      </c>
      <c r="E1869" s="17">
        <v>99</v>
      </c>
    </row>
    <row r="1870" spans="1:5" x14ac:dyDescent="0.15">
      <c r="A1870" s="94" t="str">
        <f t="shared" si="29"/>
        <v>Kruger6314TS</v>
      </c>
      <c r="B1870" s="94" t="s">
        <v>242</v>
      </c>
      <c r="C1870" s="94" t="s">
        <v>2019</v>
      </c>
      <c r="D1870" s="94" t="s">
        <v>1486</v>
      </c>
      <c r="E1870" s="17">
        <v>114</v>
      </c>
    </row>
    <row r="1871" spans="1:5" x14ac:dyDescent="0.15">
      <c r="A1871" s="94" t="str">
        <f t="shared" si="29"/>
        <v>Kruger6400TS</v>
      </c>
      <c r="B1871" s="94" t="s">
        <v>242</v>
      </c>
      <c r="C1871" s="94" t="s">
        <v>2938</v>
      </c>
      <c r="D1871" s="94" t="s">
        <v>1486</v>
      </c>
      <c r="E1871" s="17">
        <v>100</v>
      </c>
    </row>
    <row r="1872" spans="1:5" x14ac:dyDescent="0.15">
      <c r="A1872" s="94" t="str">
        <f t="shared" si="29"/>
        <v>Kruger6401VT3</v>
      </c>
      <c r="B1872" s="94" t="s">
        <v>242</v>
      </c>
      <c r="C1872" s="94" t="s">
        <v>2941</v>
      </c>
      <c r="D1872" s="94" t="s">
        <v>1487</v>
      </c>
      <c r="E1872" s="17">
        <v>101</v>
      </c>
    </row>
    <row r="1873" spans="1:5" x14ac:dyDescent="0.15">
      <c r="A1873" s="94" t="str">
        <f t="shared" si="29"/>
        <v>Kruger6405TS</v>
      </c>
      <c r="B1873" s="94" t="s">
        <v>242</v>
      </c>
      <c r="C1873" s="94" t="s">
        <v>2946</v>
      </c>
      <c r="D1873" s="94" t="s">
        <v>1486</v>
      </c>
      <c r="E1873" s="17">
        <v>105</v>
      </c>
    </row>
    <row r="1874" spans="1:5" x14ac:dyDescent="0.15">
      <c r="A1874" s="94" t="str">
        <f t="shared" si="29"/>
        <v>Kruger6411VT3</v>
      </c>
      <c r="B1874" s="94" t="s">
        <v>242</v>
      </c>
      <c r="C1874" s="94" t="s">
        <v>265</v>
      </c>
      <c r="D1874" s="94" t="s">
        <v>1487</v>
      </c>
      <c r="E1874" s="17">
        <v>111</v>
      </c>
    </row>
    <row r="1875" spans="1:5" x14ac:dyDescent="0.15">
      <c r="A1875" s="94" t="str">
        <f t="shared" si="29"/>
        <v>Kruger6412VT3</v>
      </c>
      <c r="B1875" s="94" t="s">
        <v>242</v>
      </c>
      <c r="C1875" s="94" t="s">
        <v>269</v>
      </c>
      <c r="D1875" s="94" t="s">
        <v>1487</v>
      </c>
      <c r="E1875" s="17">
        <v>112</v>
      </c>
    </row>
    <row r="1876" spans="1:5" x14ac:dyDescent="0.15">
      <c r="A1876" s="94" t="str">
        <f t="shared" si="29"/>
        <v>Kruger6412VT3</v>
      </c>
      <c r="B1876" s="94" t="s">
        <v>242</v>
      </c>
      <c r="C1876" s="94" t="s">
        <v>269</v>
      </c>
      <c r="D1876" s="94" t="s">
        <v>1487</v>
      </c>
      <c r="E1876" s="17">
        <v>112</v>
      </c>
    </row>
    <row r="1877" spans="1:5" x14ac:dyDescent="0.15">
      <c r="A1877" s="94" t="str">
        <f t="shared" si="29"/>
        <v>Kruger6413TS</v>
      </c>
      <c r="B1877" s="94" t="s">
        <v>242</v>
      </c>
      <c r="C1877" s="94" t="s">
        <v>271</v>
      </c>
      <c r="D1877" s="94" t="s">
        <v>1486</v>
      </c>
      <c r="E1877" s="17">
        <v>113</v>
      </c>
    </row>
    <row r="1878" spans="1:5" x14ac:dyDescent="0.15">
      <c r="A1878" s="94" t="str">
        <f t="shared" si="29"/>
        <v>Kruger6499VT3</v>
      </c>
      <c r="B1878" s="94" t="s">
        <v>242</v>
      </c>
      <c r="C1878" s="94" t="s">
        <v>2935</v>
      </c>
      <c r="D1878" s="94" t="s">
        <v>1487</v>
      </c>
      <c r="E1878" s="17">
        <v>99</v>
      </c>
    </row>
    <row r="1879" spans="1:5" x14ac:dyDescent="0.15">
      <c r="A1879" s="94" t="str">
        <f t="shared" si="29"/>
        <v>Kruger6503TS</v>
      </c>
      <c r="B1879" s="94" t="s">
        <v>242</v>
      </c>
      <c r="C1879" s="94" t="s">
        <v>2942</v>
      </c>
      <c r="D1879" s="94" t="s">
        <v>1486</v>
      </c>
      <c r="E1879" s="17">
        <v>102</v>
      </c>
    </row>
    <row r="1880" spans="1:5" x14ac:dyDescent="0.15">
      <c r="A1880" s="94" t="str">
        <f t="shared" si="29"/>
        <v>Kruger6517TS</v>
      </c>
      <c r="B1880" s="94" t="s">
        <v>242</v>
      </c>
      <c r="C1880" s="94" t="s">
        <v>2023</v>
      </c>
      <c r="D1880" s="94" t="s">
        <v>1486</v>
      </c>
      <c r="E1880" s="17">
        <v>116</v>
      </c>
    </row>
    <row r="1881" spans="1:5" x14ac:dyDescent="0.15">
      <c r="A1881" s="94" t="str">
        <f t="shared" si="29"/>
        <v>Kruger6603TS</v>
      </c>
      <c r="B1881" s="94" t="s">
        <v>242</v>
      </c>
      <c r="C1881" s="94" t="s">
        <v>2945</v>
      </c>
      <c r="D1881" s="94" t="s">
        <v>1486</v>
      </c>
      <c r="E1881" s="17">
        <v>103</v>
      </c>
    </row>
    <row r="1882" spans="1:5" x14ac:dyDescent="0.15">
      <c r="A1882" s="94" t="str">
        <f t="shared" si="29"/>
        <v>Kruger6606VT3</v>
      </c>
      <c r="B1882" s="94" t="s">
        <v>242</v>
      </c>
      <c r="C1882" s="94" t="s">
        <v>2950</v>
      </c>
      <c r="D1882" s="94" t="s">
        <v>1487</v>
      </c>
      <c r="E1882" s="17">
        <v>106</v>
      </c>
    </row>
    <row r="1883" spans="1:5" x14ac:dyDescent="0.15">
      <c r="A1883" s="94" t="str">
        <f t="shared" si="29"/>
        <v>Kruger6607TS</v>
      </c>
      <c r="B1883" s="94" t="s">
        <v>242</v>
      </c>
      <c r="C1883" s="94" t="s">
        <v>2955</v>
      </c>
      <c r="D1883" s="94" t="s">
        <v>1486</v>
      </c>
      <c r="E1883" s="17">
        <v>107</v>
      </c>
    </row>
    <row r="1884" spans="1:5" x14ac:dyDescent="0.15">
      <c r="A1884" s="94" t="str">
        <f t="shared" si="29"/>
        <v>Kruger6697VT3</v>
      </c>
      <c r="B1884" s="94" t="s">
        <v>242</v>
      </c>
      <c r="C1884" s="94" t="s">
        <v>2928</v>
      </c>
      <c r="D1884" s="94" t="s">
        <v>1487</v>
      </c>
      <c r="E1884" s="17">
        <v>96</v>
      </c>
    </row>
    <row r="1885" spans="1:5" x14ac:dyDescent="0.15">
      <c r="A1885" s="94" t="str">
        <f t="shared" si="29"/>
        <v>Kruger7010YG+</v>
      </c>
      <c r="B1885" s="94" t="s">
        <v>242</v>
      </c>
      <c r="C1885" s="94" t="s">
        <v>259</v>
      </c>
      <c r="D1885" s="94" t="s">
        <v>1484</v>
      </c>
      <c r="E1885" s="17">
        <v>110</v>
      </c>
    </row>
    <row r="1886" spans="1:5" x14ac:dyDescent="0.15">
      <c r="A1886" s="94" t="str">
        <f t="shared" si="29"/>
        <v>Kruger7913YG+</v>
      </c>
      <c r="B1886" s="94" t="s">
        <v>242</v>
      </c>
      <c r="C1886" s="94" t="s">
        <v>270</v>
      </c>
      <c r="D1886" s="94" t="s">
        <v>1484</v>
      </c>
      <c r="E1886" s="17">
        <v>113</v>
      </c>
    </row>
    <row r="1887" spans="1:5" x14ac:dyDescent="0.15">
      <c r="A1887" s="94" t="str">
        <f t="shared" si="29"/>
        <v>Kruger9203RR/YGCB</v>
      </c>
      <c r="B1887" s="94" t="s">
        <v>242</v>
      </c>
      <c r="C1887" s="94" t="s">
        <v>2943</v>
      </c>
      <c r="D1887" s="94" t="s">
        <v>1488</v>
      </c>
      <c r="E1887" s="17">
        <v>102</v>
      </c>
    </row>
    <row r="1888" spans="1:5" x14ac:dyDescent="0.15">
      <c r="A1888" s="94" t="str">
        <f t="shared" si="29"/>
        <v>Kruger9310RR/ GCB</v>
      </c>
      <c r="B1888" s="94" t="s">
        <v>242</v>
      </c>
      <c r="C1888" s="94" t="s">
        <v>314</v>
      </c>
      <c r="D1888" s="94" t="s">
        <v>1488</v>
      </c>
      <c r="E1888" s="17">
        <v>110</v>
      </c>
    </row>
    <row r="1889" spans="1:5" x14ac:dyDescent="0.15">
      <c r="A1889" s="94" t="str">
        <f t="shared" si="29"/>
        <v>Kruger9310TS</v>
      </c>
      <c r="B1889" s="94" t="s">
        <v>242</v>
      </c>
      <c r="C1889" s="94" t="s">
        <v>260</v>
      </c>
      <c r="D1889" s="94" t="s">
        <v>1486</v>
      </c>
      <c r="E1889" s="17">
        <v>110</v>
      </c>
    </row>
    <row r="1890" spans="1:5" x14ac:dyDescent="0.15">
      <c r="A1890" s="94" t="str">
        <f t="shared" si="29"/>
        <v>Kruger9313</v>
      </c>
      <c r="B1890" s="94" t="s">
        <v>242</v>
      </c>
      <c r="C1890" s="94" t="s">
        <v>315</v>
      </c>
      <c r="D1890" s="94" t="s">
        <v>2641</v>
      </c>
      <c r="E1890" s="17">
        <v>112</v>
      </c>
    </row>
    <row r="1891" spans="1:5" x14ac:dyDescent="0.15">
      <c r="A1891" s="94" t="str">
        <f t="shared" si="29"/>
        <v>Kruger9496</v>
      </c>
      <c r="B1891" s="94" t="s">
        <v>242</v>
      </c>
      <c r="C1891" s="94" t="s">
        <v>316</v>
      </c>
      <c r="D1891" s="94" t="s">
        <v>2641</v>
      </c>
      <c r="E1891" s="17">
        <v>95</v>
      </c>
    </row>
    <row r="1892" spans="1:5" x14ac:dyDescent="0.15">
      <c r="A1892" s="94" t="str">
        <f t="shared" si="29"/>
        <v>Kruger9496RR</v>
      </c>
      <c r="B1892" s="94" t="s">
        <v>242</v>
      </c>
      <c r="C1892" s="94" t="s">
        <v>2924</v>
      </c>
      <c r="D1892" s="94" t="s">
        <v>1786</v>
      </c>
      <c r="E1892" s="17">
        <v>95</v>
      </c>
    </row>
    <row r="1893" spans="1:5" x14ac:dyDescent="0.15">
      <c r="A1893" s="94" t="str">
        <f t="shared" si="29"/>
        <v>Kruger9496RR/YGCB</v>
      </c>
      <c r="B1893" s="94" t="s">
        <v>242</v>
      </c>
      <c r="C1893" s="94" t="s">
        <v>2925</v>
      </c>
      <c r="D1893" s="94" t="s">
        <v>1488</v>
      </c>
      <c r="E1893" s="17">
        <v>95</v>
      </c>
    </row>
    <row r="1894" spans="1:5" x14ac:dyDescent="0.15">
      <c r="A1894" s="94" t="str">
        <f t="shared" si="29"/>
        <v>Kruger9496TS</v>
      </c>
      <c r="B1894" s="94" t="s">
        <v>242</v>
      </c>
      <c r="C1894" s="94" t="s">
        <v>2926</v>
      </c>
      <c r="D1894" s="94" t="s">
        <v>1486</v>
      </c>
      <c r="E1894" s="17">
        <v>95</v>
      </c>
    </row>
    <row r="1895" spans="1:5" x14ac:dyDescent="0.15">
      <c r="A1895" s="94" t="str">
        <f t="shared" si="29"/>
        <v>Kruger9496YGCB</v>
      </c>
      <c r="B1895" s="94" t="s">
        <v>242</v>
      </c>
      <c r="C1895" s="94" t="s">
        <v>317</v>
      </c>
      <c r="D1895" s="94" t="s">
        <v>1492</v>
      </c>
      <c r="E1895" s="17">
        <v>95</v>
      </c>
    </row>
    <row r="1896" spans="1:5" x14ac:dyDescent="0.15">
      <c r="A1896" s="94" t="str">
        <f t="shared" si="29"/>
        <v>Latham5115</v>
      </c>
      <c r="B1896" s="94" t="s">
        <v>1459</v>
      </c>
      <c r="C1896" s="94" t="s">
        <v>2921</v>
      </c>
      <c r="D1896" s="94" t="s">
        <v>1488</v>
      </c>
      <c r="E1896" s="17">
        <v>101</v>
      </c>
    </row>
    <row r="1897" spans="1:5" x14ac:dyDescent="0.15">
      <c r="A1897" s="94" t="str">
        <f t="shared" si="29"/>
        <v>Latham5116</v>
      </c>
      <c r="B1897" s="94" t="s">
        <v>1459</v>
      </c>
      <c r="C1897" s="94" t="s">
        <v>2920</v>
      </c>
      <c r="D1897" s="94" t="s">
        <v>1486</v>
      </c>
      <c r="E1897" s="17">
        <v>101</v>
      </c>
    </row>
    <row r="1898" spans="1:5" x14ac:dyDescent="0.15">
      <c r="A1898" s="94" t="str">
        <f t="shared" si="29"/>
        <v>Latham5118</v>
      </c>
      <c r="B1898" s="94" t="s">
        <v>1459</v>
      </c>
      <c r="C1898" s="94" t="s">
        <v>2919</v>
      </c>
      <c r="D1898" s="94" t="s">
        <v>1487</v>
      </c>
      <c r="E1898" s="17">
        <v>101</v>
      </c>
    </row>
    <row r="1899" spans="1:5" x14ac:dyDescent="0.15">
      <c r="A1899" s="94" t="str">
        <f t="shared" si="29"/>
        <v>Latham5446</v>
      </c>
      <c r="B1899" s="94" t="s">
        <v>1459</v>
      </c>
      <c r="C1899" s="94" t="s">
        <v>2914</v>
      </c>
      <c r="D1899" s="94" t="s">
        <v>1486</v>
      </c>
      <c r="E1899" s="17">
        <v>104</v>
      </c>
    </row>
    <row r="1900" spans="1:5" x14ac:dyDescent="0.15">
      <c r="A1900" s="94" t="str">
        <f t="shared" si="29"/>
        <v>Latham5446</v>
      </c>
      <c r="B1900" s="94" t="s">
        <v>1459</v>
      </c>
      <c r="C1900" s="94" t="s">
        <v>2914</v>
      </c>
      <c r="D1900" s="94" t="s">
        <v>1486</v>
      </c>
      <c r="E1900" s="17">
        <v>104</v>
      </c>
    </row>
    <row r="1901" spans="1:5" x14ac:dyDescent="0.15">
      <c r="A1901" s="94" t="str">
        <f t="shared" si="29"/>
        <v>Latham5448</v>
      </c>
      <c r="B1901" s="94" t="s">
        <v>1459</v>
      </c>
      <c r="C1901" s="94" t="s">
        <v>996</v>
      </c>
      <c r="D1901" s="94" t="s">
        <v>1487</v>
      </c>
      <c r="E1901" s="17">
        <v>104</v>
      </c>
    </row>
    <row r="1902" spans="1:5" x14ac:dyDescent="0.15">
      <c r="A1902" s="94" t="str">
        <f t="shared" si="29"/>
        <v>Latham5536</v>
      </c>
      <c r="B1902" s="94" t="s">
        <v>1459</v>
      </c>
      <c r="C1902" s="94" t="s">
        <v>412</v>
      </c>
      <c r="D1902" s="94" t="s">
        <v>1487</v>
      </c>
      <c r="E1902" s="17">
        <v>105</v>
      </c>
    </row>
    <row r="1903" spans="1:5" x14ac:dyDescent="0.15">
      <c r="A1903" s="94" t="str">
        <f t="shared" si="29"/>
        <v>Latham5612</v>
      </c>
      <c r="B1903" s="94" t="s">
        <v>1459</v>
      </c>
      <c r="C1903" s="94" t="s">
        <v>2918</v>
      </c>
      <c r="D1903" s="94" t="s">
        <v>1786</v>
      </c>
      <c r="E1903" s="17">
        <v>106</v>
      </c>
    </row>
    <row r="1904" spans="1:5" x14ac:dyDescent="0.15">
      <c r="A1904" s="94" t="str">
        <f t="shared" si="29"/>
        <v>Latham5616</v>
      </c>
      <c r="B1904" s="94" t="s">
        <v>1459</v>
      </c>
      <c r="C1904" s="94" t="s">
        <v>2917</v>
      </c>
      <c r="D1904" s="94" t="s">
        <v>1488</v>
      </c>
      <c r="E1904" s="17">
        <v>106</v>
      </c>
    </row>
    <row r="1905" spans="1:5" x14ac:dyDescent="0.15">
      <c r="A1905" s="94" t="str">
        <f t="shared" si="29"/>
        <v>Latham5617</v>
      </c>
      <c r="B1905" s="94" t="s">
        <v>1459</v>
      </c>
      <c r="C1905" s="94" t="s">
        <v>2916</v>
      </c>
      <c r="D1905" s="94" t="s">
        <v>1486</v>
      </c>
      <c r="E1905" s="17">
        <v>106</v>
      </c>
    </row>
    <row r="1906" spans="1:5" x14ac:dyDescent="0.15">
      <c r="A1906" s="94" t="str">
        <f t="shared" si="29"/>
        <v>Latham5617</v>
      </c>
      <c r="B1906" s="94" t="s">
        <v>1459</v>
      </c>
      <c r="C1906" s="94" t="s">
        <v>2916</v>
      </c>
      <c r="D1906" s="94" t="s">
        <v>1486</v>
      </c>
      <c r="E1906" s="17">
        <v>106</v>
      </c>
    </row>
    <row r="1907" spans="1:5" x14ac:dyDescent="0.15">
      <c r="A1907" s="94" t="str">
        <f t="shared" si="29"/>
        <v>Latham5618</v>
      </c>
      <c r="B1907" s="94" t="s">
        <v>1459</v>
      </c>
      <c r="C1907" s="94" t="s">
        <v>2915</v>
      </c>
      <c r="D1907" s="94" t="s">
        <v>1487</v>
      </c>
      <c r="E1907" s="17">
        <v>106</v>
      </c>
    </row>
    <row r="1908" spans="1:5" x14ac:dyDescent="0.15">
      <c r="A1908" s="94" t="str">
        <f t="shared" si="29"/>
        <v>Latham5801</v>
      </c>
      <c r="B1908" s="94" t="s">
        <v>1459</v>
      </c>
      <c r="C1908" s="94" t="s">
        <v>2904</v>
      </c>
      <c r="D1908" s="94" t="s">
        <v>1491</v>
      </c>
      <c r="E1908" s="17">
        <v>108</v>
      </c>
    </row>
    <row r="1909" spans="1:5" x14ac:dyDescent="0.15">
      <c r="A1909" s="94" t="str">
        <f t="shared" si="29"/>
        <v>Latham5801</v>
      </c>
      <c r="B1909" s="94" t="s">
        <v>1459</v>
      </c>
      <c r="C1909" s="94" t="s">
        <v>2904</v>
      </c>
      <c r="D1909" s="94" t="s">
        <v>1491</v>
      </c>
      <c r="E1909" s="17">
        <v>108</v>
      </c>
    </row>
    <row r="1910" spans="1:5" x14ac:dyDescent="0.15">
      <c r="A1910" s="94" t="str">
        <f t="shared" si="29"/>
        <v>Latham5896</v>
      </c>
      <c r="B1910" s="94" t="s">
        <v>1459</v>
      </c>
      <c r="C1910" s="94" t="s">
        <v>997</v>
      </c>
      <c r="D1910" s="94" t="s">
        <v>1487</v>
      </c>
      <c r="E1910" s="17">
        <v>108</v>
      </c>
    </row>
    <row r="1911" spans="1:5" x14ac:dyDescent="0.15">
      <c r="A1911" s="94" t="str">
        <f t="shared" si="29"/>
        <v>Latham5999</v>
      </c>
      <c r="B1911" s="94" t="s">
        <v>1459</v>
      </c>
      <c r="C1911" s="94" t="s">
        <v>2905</v>
      </c>
      <c r="D1911" s="94" t="s">
        <v>1487</v>
      </c>
      <c r="E1911" s="17">
        <v>109</v>
      </c>
    </row>
    <row r="1912" spans="1:5" x14ac:dyDescent="0.15">
      <c r="A1912" s="94" t="str">
        <f t="shared" si="29"/>
        <v>Latham6010</v>
      </c>
      <c r="B1912" s="94" t="s">
        <v>1459</v>
      </c>
      <c r="C1912" s="94" t="s">
        <v>2908</v>
      </c>
      <c r="D1912" s="94" t="s">
        <v>1492</v>
      </c>
      <c r="E1912" s="17">
        <v>110</v>
      </c>
    </row>
    <row r="1913" spans="1:5" x14ac:dyDescent="0.15">
      <c r="A1913" s="94" t="str">
        <f t="shared" si="29"/>
        <v>Latham6010</v>
      </c>
      <c r="B1913" s="94" t="s">
        <v>1459</v>
      </c>
      <c r="C1913" s="94" t="s">
        <v>2908</v>
      </c>
      <c r="D1913" s="94" t="s">
        <v>1492</v>
      </c>
      <c r="E1913" s="17">
        <v>110</v>
      </c>
    </row>
    <row r="1914" spans="1:5" x14ac:dyDescent="0.15">
      <c r="A1914" s="94" t="str">
        <f t="shared" si="29"/>
        <v>Latham6012</v>
      </c>
      <c r="B1914" s="94" t="s">
        <v>1459</v>
      </c>
      <c r="C1914" s="94" t="s">
        <v>2909</v>
      </c>
      <c r="D1914" s="94" t="s">
        <v>1786</v>
      </c>
      <c r="E1914" s="17">
        <v>110</v>
      </c>
    </row>
    <row r="1915" spans="1:5" x14ac:dyDescent="0.15">
      <c r="A1915" s="94" t="str">
        <f t="shared" si="29"/>
        <v>Latham6013</v>
      </c>
      <c r="B1915" s="94" t="s">
        <v>1459</v>
      </c>
      <c r="C1915" s="94" t="s">
        <v>2907</v>
      </c>
      <c r="D1915" s="94" t="s">
        <v>1488</v>
      </c>
      <c r="E1915" s="17">
        <v>110</v>
      </c>
    </row>
    <row r="1916" spans="1:5" x14ac:dyDescent="0.15">
      <c r="A1916" s="94" t="str">
        <f t="shared" si="29"/>
        <v>Latham6014</v>
      </c>
      <c r="B1916" s="94" t="s">
        <v>1459</v>
      </c>
      <c r="C1916" s="94" t="s">
        <v>128</v>
      </c>
      <c r="D1916" s="94" t="s">
        <v>1490</v>
      </c>
      <c r="E1916" s="17">
        <v>110</v>
      </c>
    </row>
    <row r="1917" spans="1:5" x14ac:dyDescent="0.15">
      <c r="A1917" s="94" t="str">
        <f t="shared" si="29"/>
        <v>Latham6018</v>
      </c>
      <c r="B1917" s="94" t="s">
        <v>1459</v>
      </c>
      <c r="C1917" s="94" t="s">
        <v>2906</v>
      </c>
      <c r="D1917" s="94" t="s">
        <v>1487</v>
      </c>
      <c r="E1917" s="17">
        <v>110</v>
      </c>
    </row>
    <row r="1918" spans="1:5" x14ac:dyDescent="0.15">
      <c r="A1918" s="94" t="str">
        <f t="shared" si="29"/>
        <v>Latham6061</v>
      </c>
      <c r="B1918" s="94" t="s">
        <v>1459</v>
      </c>
      <c r="C1918" s="94" t="s">
        <v>2913</v>
      </c>
      <c r="D1918" s="94" t="s">
        <v>1492</v>
      </c>
      <c r="E1918" s="17">
        <v>110</v>
      </c>
    </row>
    <row r="1919" spans="1:5" x14ac:dyDescent="0.15">
      <c r="A1919" s="94" t="str">
        <f t="shared" si="29"/>
        <v>Latham6063</v>
      </c>
      <c r="B1919" s="94" t="s">
        <v>1459</v>
      </c>
      <c r="C1919" s="94" t="s">
        <v>2912</v>
      </c>
      <c r="D1919" s="94" t="s">
        <v>1488</v>
      </c>
      <c r="E1919" s="17">
        <v>110</v>
      </c>
    </row>
    <row r="1920" spans="1:5" x14ac:dyDescent="0.15">
      <c r="A1920" s="94" t="str">
        <f t="shared" si="29"/>
        <v>Latham6064</v>
      </c>
      <c r="B1920" s="94" t="s">
        <v>1459</v>
      </c>
      <c r="C1920" s="94" t="s">
        <v>2911</v>
      </c>
      <c r="D1920" s="94" t="s">
        <v>1484</v>
      </c>
      <c r="E1920" s="17">
        <v>110</v>
      </c>
    </row>
    <row r="1921" spans="1:5" x14ac:dyDescent="0.15">
      <c r="A1921" s="94" t="str">
        <f t="shared" si="29"/>
        <v>Latham6067</v>
      </c>
      <c r="B1921" s="94" t="s">
        <v>1459</v>
      </c>
      <c r="C1921" s="94" t="s">
        <v>2294</v>
      </c>
      <c r="D1921" s="94" t="s">
        <v>1486</v>
      </c>
      <c r="E1921" s="17">
        <v>110</v>
      </c>
    </row>
    <row r="1922" spans="1:5" x14ac:dyDescent="0.15">
      <c r="A1922" s="94" t="str">
        <f t="shared" ref="A1922:A1985" si="30">B1922&amp;C1922</f>
        <v>Latham6067</v>
      </c>
      <c r="B1922" s="94" t="s">
        <v>1459</v>
      </c>
      <c r="C1922" s="94" t="s">
        <v>2294</v>
      </c>
      <c r="D1922" s="94" t="s">
        <v>1486</v>
      </c>
      <c r="E1922" s="17">
        <v>110</v>
      </c>
    </row>
    <row r="1923" spans="1:5" x14ac:dyDescent="0.15">
      <c r="A1923" s="94" t="str">
        <f t="shared" si="30"/>
        <v>Latham6068</v>
      </c>
      <c r="B1923" s="94" t="s">
        <v>1459</v>
      </c>
      <c r="C1923" s="94" t="s">
        <v>2910</v>
      </c>
      <c r="D1923" s="94" t="s">
        <v>1487</v>
      </c>
      <c r="E1923" s="17">
        <v>110</v>
      </c>
    </row>
    <row r="1924" spans="1:5" x14ac:dyDescent="0.15">
      <c r="A1924" s="94" t="str">
        <f t="shared" si="30"/>
        <v>Latham6098</v>
      </c>
      <c r="B1924" s="94" t="s">
        <v>1459</v>
      </c>
      <c r="C1924" s="94" t="s">
        <v>2295</v>
      </c>
      <c r="D1924" s="94" t="s">
        <v>1487</v>
      </c>
      <c r="E1924" s="17">
        <v>110</v>
      </c>
    </row>
    <row r="1925" spans="1:5" x14ac:dyDescent="0.15">
      <c r="A1925" s="94" t="str">
        <f t="shared" si="30"/>
        <v>Latham6178</v>
      </c>
      <c r="B1925" s="94" t="s">
        <v>1459</v>
      </c>
      <c r="C1925" s="94" t="s">
        <v>2296</v>
      </c>
      <c r="D1925" s="94" t="s">
        <v>1487</v>
      </c>
      <c r="E1925" s="17">
        <v>111</v>
      </c>
    </row>
    <row r="1926" spans="1:5" x14ac:dyDescent="0.15">
      <c r="A1926" s="94" t="str">
        <f t="shared" si="30"/>
        <v>Latham6248</v>
      </c>
      <c r="B1926" s="94" t="s">
        <v>1459</v>
      </c>
      <c r="C1926" s="94" t="s">
        <v>998</v>
      </c>
      <c r="D1926" s="94" t="s">
        <v>1487</v>
      </c>
      <c r="E1926" s="17">
        <v>112</v>
      </c>
    </row>
    <row r="1927" spans="1:5" x14ac:dyDescent="0.15">
      <c r="A1927" s="94" t="str">
        <f t="shared" si="30"/>
        <v>Legend9535Conv</v>
      </c>
      <c r="B1927" s="94" t="s">
        <v>413</v>
      </c>
      <c r="C1927" s="94" t="s">
        <v>414</v>
      </c>
      <c r="D1927" s="94" t="s">
        <v>2641</v>
      </c>
      <c r="E1927" s="17">
        <v>105</v>
      </c>
    </row>
    <row r="1928" spans="1:5" x14ac:dyDescent="0.15">
      <c r="A1928" s="94" t="str">
        <f t="shared" si="30"/>
        <v>Legend9535RRYG+</v>
      </c>
      <c r="B1928" s="94" t="s">
        <v>413</v>
      </c>
      <c r="C1928" s="94" t="s">
        <v>415</v>
      </c>
      <c r="D1928" s="94" t="s">
        <v>1486</v>
      </c>
      <c r="E1928" s="17">
        <v>105</v>
      </c>
    </row>
    <row r="1929" spans="1:5" x14ac:dyDescent="0.15">
      <c r="A1929" s="94" t="str">
        <f t="shared" si="30"/>
        <v>Lewis808RR2</v>
      </c>
      <c r="B1929" s="94" t="s">
        <v>3267</v>
      </c>
      <c r="C1929" s="94" t="s">
        <v>318</v>
      </c>
      <c r="D1929" s="94" t="s">
        <v>1786</v>
      </c>
      <c r="E1929" s="17">
        <v>108</v>
      </c>
    </row>
    <row r="1930" spans="1:5" x14ac:dyDescent="0.15">
      <c r="A1930" s="94" t="str">
        <f t="shared" si="30"/>
        <v>Lewis808VT3</v>
      </c>
      <c r="B1930" s="94" t="s">
        <v>3267</v>
      </c>
      <c r="C1930" s="94" t="s">
        <v>319</v>
      </c>
      <c r="D1930" s="94" t="s">
        <v>1487</v>
      </c>
      <c r="E1930" s="17">
        <v>108</v>
      </c>
    </row>
    <row r="1931" spans="1:5" x14ac:dyDescent="0.15">
      <c r="A1931" s="94" t="str">
        <f t="shared" si="30"/>
        <v>Lewis809VT3</v>
      </c>
      <c r="B1931" s="94" t="s">
        <v>3267</v>
      </c>
      <c r="C1931" s="94" t="s">
        <v>320</v>
      </c>
      <c r="D1931" s="94" t="s">
        <v>1487</v>
      </c>
      <c r="E1931" s="17">
        <v>109</v>
      </c>
    </row>
    <row r="1932" spans="1:5" x14ac:dyDescent="0.15">
      <c r="A1932" s="94" t="str">
        <f t="shared" si="30"/>
        <v>Lewis810</v>
      </c>
      <c r="B1932" s="94" t="s">
        <v>3267</v>
      </c>
      <c r="C1932" s="94" t="s">
        <v>999</v>
      </c>
      <c r="D1932" s="94" t="s">
        <v>1487</v>
      </c>
      <c r="E1932" s="17">
        <v>110</v>
      </c>
    </row>
    <row r="1933" spans="1:5" x14ac:dyDescent="0.15">
      <c r="A1933" s="94" t="str">
        <f t="shared" si="30"/>
        <v>Lewis810VT3</v>
      </c>
      <c r="B1933" s="94" t="s">
        <v>3267</v>
      </c>
      <c r="C1933" s="94" t="s">
        <v>321</v>
      </c>
      <c r="D1933" s="94" t="s">
        <v>1487</v>
      </c>
      <c r="E1933" s="17">
        <v>110</v>
      </c>
    </row>
    <row r="1934" spans="1:5" x14ac:dyDescent="0.15">
      <c r="A1934" s="94" t="str">
        <f t="shared" si="30"/>
        <v>Lewis811RR2</v>
      </c>
      <c r="B1934" s="94" t="s">
        <v>3267</v>
      </c>
      <c r="C1934" s="94" t="s">
        <v>322</v>
      </c>
      <c r="D1934" s="94" t="s">
        <v>1786</v>
      </c>
      <c r="E1934" s="17">
        <v>111</v>
      </c>
    </row>
    <row r="1935" spans="1:5" x14ac:dyDescent="0.15">
      <c r="A1935" s="94" t="str">
        <f t="shared" si="30"/>
        <v>Lewis811YGPL/RR2</v>
      </c>
      <c r="B1935" s="94" t="s">
        <v>3267</v>
      </c>
      <c r="C1935" s="94" t="s">
        <v>323</v>
      </c>
      <c r="D1935" s="94" t="s">
        <v>1486</v>
      </c>
      <c r="E1935" s="17">
        <v>111</v>
      </c>
    </row>
    <row r="1936" spans="1:5" x14ac:dyDescent="0.15">
      <c r="A1936" s="94" t="str">
        <f t="shared" si="30"/>
        <v>Lewis812RR2</v>
      </c>
      <c r="B1936" s="94" t="s">
        <v>3267</v>
      </c>
      <c r="C1936" s="94" t="s">
        <v>324</v>
      </c>
      <c r="D1936" s="94" t="s">
        <v>1786</v>
      </c>
      <c r="E1936" s="17">
        <v>112</v>
      </c>
    </row>
    <row r="1937" spans="1:5" x14ac:dyDescent="0.15">
      <c r="A1937" s="94" t="str">
        <f t="shared" si="30"/>
        <v>Lewis812VT3</v>
      </c>
      <c r="B1937" s="94" t="s">
        <v>3267</v>
      </c>
      <c r="C1937" s="94" t="s">
        <v>325</v>
      </c>
      <c r="D1937" s="94" t="s">
        <v>1487</v>
      </c>
      <c r="E1937" s="17">
        <v>112</v>
      </c>
    </row>
    <row r="1938" spans="1:5" x14ac:dyDescent="0.15">
      <c r="A1938" s="94" t="str">
        <f t="shared" si="30"/>
        <v>Lewis812VT3</v>
      </c>
      <c r="B1938" s="94" t="s">
        <v>3267</v>
      </c>
      <c r="C1938" s="94" t="s">
        <v>325</v>
      </c>
      <c r="D1938" s="94" t="s">
        <v>1487</v>
      </c>
      <c r="E1938" s="17">
        <v>112</v>
      </c>
    </row>
    <row r="1939" spans="1:5" x14ac:dyDescent="0.15">
      <c r="A1939" s="94" t="str">
        <f t="shared" si="30"/>
        <v>Lewis813</v>
      </c>
      <c r="B1939" s="94" t="s">
        <v>3267</v>
      </c>
      <c r="C1939" s="94" t="s">
        <v>1000</v>
      </c>
      <c r="D1939" s="94" t="s">
        <v>1487</v>
      </c>
      <c r="E1939" s="17">
        <v>113</v>
      </c>
    </row>
    <row r="1940" spans="1:5" x14ac:dyDescent="0.15">
      <c r="A1940" s="94" t="str">
        <f t="shared" si="30"/>
        <v>Lewis813VT3</v>
      </c>
      <c r="B1940" s="94" t="s">
        <v>3267</v>
      </c>
      <c r="C1940" s="94" t="s">
        <v>326</v>
      </c>
      <c r="D1940" s="94" t="s">
        <v>1487</v>
      </c>
      <c r="E1940" s="17">
        <v>113</v>
      </c>
    </row>
    <row r="1941" spans="1:5" x14ac:dyDescent="0.15">
      <c r="A1941" s="94" t="str">
        <f t="shared" si="30"/>
        <v>Lewis815VT3</v>
      </c>
      <c r="B1941" s="94" t="s">
        <v>3267</v>
      </c>
      <c r="C1941" s="94" t="s">
        <v>327</v>
      </c>
      <c r="D1941" s="94" t="s">
        <v>1487</v>
      </c>
      <c r="E1941" s="17">
        <v>115</v>
      </c>
    </row>
    <row r="1942" spans="1:5" x14ac:dyDescent="0.15">
      <c r="A1942" s="94" t="str">
        <f t="shared" si="30"/>
        <v>Lewis914VT3</v>
      </c>
      <c r="B1942" s="94" t="s">
        <v>3267</v>
      </c>
      <c r="C1942" s="94" t="s">
        <v>1001</v>
      </c>
      <c r="D1942" s="94" t="s">
        <v>1487</v>
      </c>
      <c r="E1942" s="17">
        <v>114</v>
      </c>
    </row>
    <row r="1943" spans="1:5" x14ac:dyDescent="0.15">
      <c r="A1943" s="94" t="str">
        <f t="shared" si="30"/>
        <v>Lewis914VT3</v>
      </c>
      <c r="B1943" s="94" t="s">
        <v>3267</v>
      </c>
      <c r="C1943" s="94" t="s">
        <v>1001</v>
      </c>
      <c r="D1943" s="94" t="s">
        <v>1487</v>
      </c>
      <c r="E1943" s="17">
        <v>114</v>
      </c>
    </row>
    <row r="1944" spans="1:5" x14ac:dyDescent="0.15">
      <c r="A1944" s="94" t="str">
        <f t="shared" si="30"/>
        <v>LG2469VT3</v>
      </c>
      <c r="B1944" s="94" t="s">
        <v>3106</v>
      </c>
      <c r="C1944" s="94" t="s">
        <v>3107</v>
      </c>
      <c r="D1944" s="94" t="s">
        <v>1487</v>
      </c>
      <c r="E1944" s="17">
        <v>98</v>
      </c>
    </row>
    <row r="1945" spans="1:5" x14ac:dyDescent="0.15">
      <c r="A1945" s="94" t="str">
        <f t="shared" si="30"/>
        <v>LG2477VT3</v>
      </c>
      <c r="B1945" s="94" t="s">
        <v>3106</v>
      </c>
      <c r="C1945" s="94" t="s">
        <v>3109</v>
      </c>
      <c r="D1945" s="94" t="s">
        <v>1487</v>
      </c>
      <c r="E1945" s="17">
        <v>100</v>
      </c>
    </row>
    <row r="1946" spans="1:5" x14ac:dyDescent="0.15">
      <c r="A1946" s="94" t="str">
        <f t="shared" si="30"/>
        <v>LG2496VT3</v>
      </c>
      <c r="B1946" s="94" t="s">
        <v>3106</v>
      </c>
      <c r="C1946" s="94" t="s">
        <v>3112</v>
      </c>
      <c r="D1946" s="94" t="s">
        <v>1487</v>
      </c>
      <c r="E1946" s="17">
        <v>100</v>
      </c>
    </row>
    <row r="1947" spans="1:5" x14ac:dyDescent="0.15">
      <c r="A1947" s="94" t="str">
        <f t="shared" si="30"/>
        <v>LG2507VT3</v>
      </c>
      <c r="B1947" s="94" t="s">
        <v>3106</v>
      </c>
      <c r="C1947" s="94" t="s">
        <v>3111</v>
      </c>
      <c r="D1947" s="94" t="s">
        <v>1487</v>
      </c>
      <c r="E1947" s="17">
        <v>101</v>
      </c>
    </row>
    <row r="1948" spans="1:5" x14ac:dyDescent="0.15">
      <c r="A1948" s="94" t="str">
        <f t="shared" si="30"/>
        <v>LG2514VT3</v>
      </c>
      <c r="B1948" s="94" t="s">
        <v>3106</v>
      </c>
      <c r="C1948" s="94" t="s">
        <v>3118</v>
      </c>
      <c r="D1948" s="94" t="s">
        <v>1487</v>
      </c>
      <c r="E1948" s="17">
        <v>103</v>
      </c>
    </row>
    <row r="1949" spans="1:5" x14ac:dyDescent="0.15">
      <c r="A1949" s="94" t="str">
        <f t="shared" si="30"/>
        <v>LG2532BtRR</v>
      </c>
      <c r="B1949" s="94" t="s">
        <v>3106</v>
      </c>
      <c r="C1949" s="94" t="s">
        <v>120</v>
      </c>
      <c r="D1949" s="94" t="s">
        <v>1488</v>
      </c>
      <c r="E1949" s="17">
        <v>106</v>
      </c>
    </row>
    <row r="1950" spans="1:5" x14ac:dyDescent="0.15">
      <c r="A1950" s="94" t="str">
        <f t="shared" si="30"/>
        <v>LG2532RR</v>
      </c>
      <c r="B1950" s="94" t="s">
        <v>3106</v>
      </c>
      <c r="C1950" s="94" t="s">
        <v>1646</v>
      </c>
      <c r="D1950" s="94" t="s">
        <v>1786</v>
      </c>
      <c r="E1950" s="17">
        <v>106</v>
      </c>
    </row>
    <row r="1951" spans="1:5" x14ac:dyDescent="0.15">
      <c r="A1951" s="94" t="str">
        <f t="shared" si="30"/>
        <v>LG2532VT3</v>
      </c>
      <c r="B1951" s="94" t="s">
        <v>3106</v>
      </c>
      <c r="C1951" s="94" t="s">
        <v>3121</v>
      </c>
      <c r="D1951" s="94" t="s">
        <v>1487</v>
      </c>
      <c r="E1951" s="17">
        <v>106</v>
      </c>
    </row>
    <row r="1952" spans="1:5" x14ac:dyDescent="0.15">
      <c r="A1952" s="94" t="str">
        <f t="shared" si="30"/>
        <v>LG2540</v>
      </c>
      <c r="B1952" s="94" t="s">
        <v>3106</v>
      </c>
      <c r="C1952" s="94" t="s">
        <v>2014</v>
      </c>
      <c r="D1952" s="94" t="s">
        <v>2641</v>
      </c>
      <c r="E1952" s="17">
        <v>108</v>
      </c>
    </row>
    <row r="1953" spans="1:5" x14ac:dyDescent="0.15">
      <c r="A1953" s="94" t="str">
        <f t="shared" si="30"/>
        <v>LG2540Bt</v>
      </c>
      <c r="B1953" s="94" t="s">
        <v>3106</v>
      </c>
      <c r="C1953" s="94" t="s">
        <v>127</v>
      </c>
      <c r="D1953" s="94" t="s">
        <v>1492</v>
      </c>
      <c r="E1953" s="17">
        <v>108</v>
      </c>
    </row>
    <row r="1954" spans="1:5" x14ac:dyDescent="0.15">
      <c r="A1954" s="94" t="str">
        <f t="shared" si="30"/>
        <v>LG2540BtCL</v>
      </c>
      <c r="B1954" s="94" t="s">
        <v>3106</v>
      </c>
      <c r="C1954" s="94" t="s">
        <v>123</v>
      </c>
      <c r="D1954" s="94" t="s">
        <v>247</v>
      </c>
      <c r="E1954" s="17">
        <v>108</v>
      </c>
    </row>
    <row r="1955" spans="1:5" x14ac:dyDescent="0.15">
      <c r="A1955" s="94" t="str">
        <f t="shared" si="30"/>
        <v>LG2540BtRR</v>
      </c>
      <c r="B1955" s="94" t="s">
        <v>3106</v>
      </c>
      <c r="C1955" s="94" t="s">
        <v>121</v>
      </c>
      <c r="D1955" s="94" t="s">
        <v>1488</v>
      </c>
      <c r="E1955" s="17">
        <v>108</v>
      </c>
    </row>
    <row r="1956" spans="1:5" x14ac:dyDescent="0.15">
      <c r="A1956" s="94" t="str">
        <f t="shared" si="30"/>
        <v>LG2540BtRW</v>
      </c>
      <c r="B1956" s="94" t="s">
        <v>3106</v>
      </c>
      <c r="C1956" s="94" t="s">
        <v>2017</v>
      </c>
      <c r="D1956" s="94" t="s">
        <v>1484</v>
      </c>
      <c r="E1956" s="17">
        <v>108</v>
      </c>
    </row>
    <row r="1957" spans="1:5" x14ac:dyDescent="0.15">
      <c r="A1957" s="94" t="str">
        <f t="shared" si="30"/>
        <v>LG2540BtRWRR</v>
      </c>
      <c r="B1957" s="94" t="s">
        <v>3106</v>
      </c>
      <c r="C1957" s="94" t="s">
        <v>2015</v>
      </c>
      <c r="D1957" s="94" t="s">
        <v>1486</v>
      </c>
      <c r="E1957" s="17">
        <v>108</v>
      </c>
    </row>
    <row r="1958" spans="1:5" x14ac:dyDescent="0.15">
      <c r="A1958" s="94" t="str">
        <f t="shared" si="30"/>
        <v>LG2540CL</v>
      </c>
      <c r="B1958" s="94" t="s">
        <v>3106</v>
      </c>
      <c r="C1958" s="94" t="s">
        <v>1398</v>
      </c>
      <c r="D1958" s="94" t="s">
        <v>1383</v>
      </c>
      <c r="E1958" s="17">
        <v>108</v>
      </c>
    </row>
    <row r="1959" spans="1:5" x14ac:dyDescent="0.15">
      <c r="A1959" s="94" t="str">
        <f t="shared" si="30"/>
        <v>LG2540LL</v>
      </c>
      <c r="B1959" s="94" t="s">
        <v>3106</v>
      </c>
      <c r="C1959" s="94" t="s">
        <v>1648</v>
      </c>
      <c r="D1959" s="94" t="s">
        <v>1787</v>
      </c>
      <c r="E1959" s="17">
        <v>108</v>
      </c>
    </row>
    <row r="1960" spans="1:5" x14ac:dyDescent="0.15">
      <c r="A1960" s="94" t="str">
        <f t="shared" si="30"/>
        <v>LG2540RR</v>
      </c>
      <c r="B1960" s="94" t="s">
        <v>3106</v>
      </c>
      <c r="C1960" s="94" t="s">
        <v>1647</v>
      </c>
      <c r="D1960" s="94" t="s">
        <v>1786</v>
      </c>
      <c r="E1960" s="17">
        <v>108</v>
      </c>
    </row>
    <row r="1961" spans="1:5" x14ac:dyDescent="0.15">
      <c r="A1961" s="94" t="str">
        <f t="shared" si="30"/>
        <v>LG2540RW</v>
      </c>
      <c r="B1961" s="94" t="s">
        <v>3106</v>
      </c>
      <c r="C1961" s="94" t="s">
        <v>2026</v>
      </c>
      <c r="D1961" s="94" t="s">
        <v>1364</v>
      </c>
      <c r="E1961" s="17">
        <v>108</v>
      </c>
    </row>
    <row r="1962" spans="1:5" x14ac:dyDescent="0.15">
      <c r="A1962" s="94" t="str">
        <f t="shared" si="30"/>
        <v>LG2540RWRR</v>
      </c>
      <c r="B1962" s="94" t="s">
        <v>3106</v>
      </c>
      <c r="C1962" s="94" t="s">
        <v>2025</v>
      </c>
      <c r="D1962" s="94" t="s">
        <v>1489</v>
      </c>
      <c r="E1962" s="17">
        <v>108</v>
      </c>
    </row>
    <row r="1963" spans="1:5" x14ac:dyDescent="0.15">
      <c r="A1963" s="94" t="str">
        <f t="shared" si="30"/>
        <v>LG2540VT3</v>
      </c>
      <c r="B1963" s="94" t="s">
        <v>3106</v>
      </c>
      <c r="C1963" s="94" t="s">
        <v>3123</v>
      </c>
      <c r="D1963" s="94" t="s">
        <v>1487</v>
      </c>
      <c r="E1963" s="17">
        <v>108</v>
      </c>
    </row>
    <row r="1964" spans="1:5" x14ac:dyDescent="0.15">
      <c r="A1964" s="94" t="str">
        <f t="shared" si="30"/>
        <v>LG2545Bt</v>
      </c>
      <c r="B1964" s="94" t="s">
        <v>3106</v>
      </c>
      <c r="C1964" s="94" t="s">
        <v>124</v>
      </c>
      <c r="D1964" s="94" t="s">
        <v>1492</v>
      </c>
      <c r="E1964" s="17">
        <v>107</v>
      </c>
    </row>
    <row r="1965" spans="1:5" x14ac:dyDescent="0.15">
      <c r="A1965" s="94" t="str">
        <f t="shared" si="30"/>
        <v>LG2545BtRR</v>
      </c>
      <c r="B1965" s="94" t="s">
        <v>3106</v>
      </c>
      <c r="C1965" s="94" t="s">
        <v>116</v>
      </c>
      <c r="D1965" s="94" t="s">
        <v>1488</v>
      </c>
      <c r="E1965" s="17">
        <v>107</v>
      </c>
    </row>
    <row r="1966" spans="1:5" x14ac:dyDescent="0.15">
      <c r="A1966" s="94" t="str">
        <f t="shared" si="30"/>
        <v>LG2545BtRW</v>
      </c>
      <c r="B1966" s="94" t="s">
        <v>3106</v>
      </c>
      <c r="C1966" s="94" t="s">
        <v>2016</v>
      </c>
      <c r="D1966" s="94" t="s">
        <v>1484</v>
      </c>
      <c r="E1966" s="17">
        <v>107</v>
      </c>
    </row>
    <row r="1967" spans="1:5" x14ac:dyDescent="0.15">
      <c r="A1967" s="94" t="str">
        <f t="shared" si="30"/>
        <v>LG2545RWRR</v>
      </c>
      <c r="B1967" s="94" t="s">
        <v>3106</v>
      </c>
      <c r="C1967" s="94" t="s">
        <v>3124</v>
      </c>
      <c r="D1967" s="94" t="s">
        <v>1489</v>
      </c>
      <c r="E1967" s="17">
        <v>107</v>
      </c>
    </row>
    <row r="1968" spans="1:5" x14ac:dyDescent="0.15">
      <c r="A1968" s="94" t="str">
        <f t="shared" si="30"/>
        <v>LG2545VT3</v>
      </c>
      <c r="B1968" s="94" t="s">
        <v>3106</v>
      </c>
      <c r="C1968" s="94" t="s">
        <v>3113</v>
      </c>
      <c r="D1968" s="94" t="s">
        <v>1487</v>
      </c>
      <c r="E1968" s="17">
        <v>107</v>
      </c>
    </row>
    <row r="1969" spans="1:5" x14ac:dyDescent="0.15">
      <c r="A1969" s="94" t="str">
        <f t="shared" si="30"/>
        <v>LG2552VT3</v>
      </c>
      <c r="B1969" s="94" t="s">
        <v>3106</v>
      </c>
      <c r="C1969" s="94" t="s">
        <v>3119</v>
      </c>
      <c r="D1969" s="94" t="s">
        <v>1487</v>
      </c>
      <c r="E1969" s="17">
        <v>110</v>
      </c>
    </row>
    <row r="1970" spans="1:5" x14ac:dyDescent="0.15">
      <c r="A1970" s="94" t="str">
        <f t="shared" si="30"/>
        <v>LG2555VT3</v>
      </c>
      <c r="B1970" s="94" t="s">
        <v>3106</v>
      </c>
      <c r="C1970" s="94" t="s">
        <v>328</v>
      </c>
      <c r="D1970" s="94" t="s">
        <v>1487</v>
      </c>
      <c r="E1970" s="17">
        <v>110</v>
      </c>
    </row>
    <row r="1971" spans="1:5" x14ac:dyDescent="0.15">
      <c r="A1971" s="94" t="str">
        <f t="shared" si="30"/>
        <v>LG2590VT3</v>
      </c>
      <c r="B1971" s="94" t="s">
        <v>3106</v>
      </c>
      <c r="C1971" s="94" t="s">
        <v>3122</v>
      </c>
      <c r="D1971" s="94" t="s">
        <v>1487</v>
      </c>
      <c r="E1971" s="17">
        <v>111</v>
      </c>
    </row>
    <row r="1972" spans="1:5" x14ac:dyDescent="0.15">
      <c r="A1972" s="94" t="str">
        <f t="shared" si="30"/>
        <v>LG2597VT3</v>
      </c>
      <c r="B1972" s="94" t="s">
        <v>3106</v>
      </c>
      <c r="C1972" s="94" t="s">
        <v>3108</v>
      </c>
      <c r="D1972" s="94" t="s">
        <v>1487</v>
      </c>
      <c r="E1972" s="17">
        <v>112</v>
      </c>
    </row>
    <row r="1973" spans="1:5" x14ac:dyDescent="0.15">
      <c r="A1973" s="94" t="str">
        <f t="shared" si="30"/>
        <v>LG2605BtRR</v>
      </c>
      <c r="B1973" s="94" t="s">
        <v>3106</v>
      </c>
      <c r="C1973" s="94" t="s">
        <v>118</v>
      </c>
      <c r="D1973" s="94" t="s">
        <v>1488</v>
      </c>
      <c r="E1973" s="17">
        <v>112</v>
      </c>
    </row>
    <row r="1974" spans="1:5" x14ac:dyDescent="0.15">
      <c r="A1974" s="94" t="str">
        <f t="shared" si="30"/>
        <v>LG2605RR</v>
      </c>
      <c r="B1974" s="94" t="s">
        <v>3106</v>
      </c>
      <c r="C1974" s="94" t="s">
        <v>2027</v>
      </c>
      <c r="D1974" s="94" t="s">
        <v>1786</v>
      </c>
      <c r="E1974" s="17">
        <v>112</v>
      </c>
    </row>
    <row r="1975" spans="1:5" x14ac:dyDescent="0.15">
      <c r="A1975" s="94" t="str">
        <f t="shared" si="30"/>
        <v>LG2605VT3</v>
      </c>
      <c r="B1975" s="94" t="s">
        <v>3106</v>
      </c>
      <c r="C1975" s="94" t="s">
        <v>3116</v>
      </c>
      <c r="D1975" s="94" t="s">
        <v>1487</v>
      </c>
      <c r="E1975" s="17">
        <v>112</v>
      </c>
    </row>
    <row r="1976" spans="1:5" x14ac:dyDescent="0.15">
      <c r="A1976" s="94" t="str">
        <f t="shared" si="30"/>
        <v>LG2614VT3</v>
      </c>
      <c r="B1976" s="94" t="s">
        <v>3106</v>
      </c>
      <c r="C1976" s="94" t="s">
        <v>3117</v>
      </c>
      <c r="D1976" s="94" t="s">
        <v>1487</v>
      </c>
      <c r="E1976" s="17">
        <v>112</v>
      </c>
    </row>
    <row r="1977" spans="1:5" x14ac:dyDescent="0.15">
      <c r="A1977" s="94" t="str">
        <f t="shared" si="30"/>
        <v>LG2620VT3</v>
      </c>
      <c r="B1977" s="94" t="s">
        <v>3106</v>
      </c>
      <c r="C1977" s="94" t="s">
        <v>329</v>
      </c>
      <c r="D1977" s="94" t="s">
        <v>1487</v>
      </c>
      <c r="E1977" s="17">
        <v>113</v>
      </c>
    </row>
    <row r="1978" spans="1:5" x14ac:dyDescent="0.15">
      <c r="A1978" s="94" t="str">
        <f t="shared" si="30"/>
        <v>LG2625</v>
      </c>
      <c r="B1978" s="94" t="s">
        <v>3106</v>
      </c>
      <c r="C1978" s="94" t="s">
        <v>3115</v>
      </c>
      <c r="D1978" s="94" t="s">
        <v>2641</v>
      </c>
      <c r="E1978" s="17">
        <v>114</v>
      </c>
    </row>
    <row r="1979" spans="1:5" x14ac:dyDescent="0.15">
      <c r="A1979" s="94" t="str">
        <f t="shared" si="30"/>
        <v>LG2625Bt</v>
      </c>
      <c r="B1979" s="94" t="s">
        <v>3106</v>
      </c>
      <c r="C1979" s="94" t="s">
        <v>125</v>
      </c>
      <c r="D1979" s="94" t="s">
        <v>1492</v>
      </c>
      <c r="E1979" s="17">
        <v>114</v>
      </c>
    </row>
    <row r="1980" spans="1:5" x14ac:dyDescent="0.15">
      <c r="A1980" s="94" t="str">
        <f t="shared" si="30"/>
        <v>LG2625BtRR</v>
      </c>
      <c r="B1980" s="94" t="s">
        <v>3106</v>
      </c>
      <c r="C1980" s="94" t="s">
        <v>117</v>
      </c>
      <c r="D1980" s="94" t="s">
        <v>1488</v>
      </c>
      <c r="E1980" s="17">
        <v>114</v>
      </c>
    </row>
    <row r="1981" spans="1:5" x14ac:dyDescent="0.15">
      <c r="A1981" s="94" t="str">
        <f t="shared" si="30"/>
        <v>LG2625RWRR</v>
      </c>
      <c r="B1981" s="94" t="s">
        <v>3106</v>
      </c>
      <c r="C1981" s="94" t="s">
        <v>3125</v>
      </c>
      <c r="D1981" s="94" t="s">
        <v>1489</v>
      </c>
      <c r="E1981" s="17">
        <v>114</v>
      </c>
    </row>
    <row r="1982" spans="1:5" x14ac:dyDescent="0.15">
      <c r="A1982" s="94" t="str">
        <f t="shared" si="30"/>
        <v>LG2625VT3</v>
      </c>
      <c r="B1982" s="94" t="s">
        <v>3106</v>
      </c>
      <c r="C1982" s="94" t="s">
        <v>3114</v>
      </c>
      <c r="D1982" s="94" t="s">
        <v>1487</v>
      </c>
      <c r="E1982" s="17">
        <v>114</v>
      </c>
    </row>
    <row r="1983" spans="1:5" x14ac:dyDescent="0.15">
      <c r="A1983" s="94" t="str">
        <f t="shared" si="30"/>
        <v>LG2627HXLL</v>
      </c>
      <c r="B1983" s="94" t="s">
        <v>3106</v>
      </c>
      <c r="C1983" s="94" t="s">
        <v>1650</v>
      </c>
      <c r="D1983" s="94" t="s">
        <v>1485</v>
      </c>
      <c r="E1983" s="17">
        <v>114</v>
      </c>
    </row>
    <row r="1984" spans="1:5" x14ac:dyDescent="0.15">
      <c r="A1984" s="94" t="str">
        <f t="shared" si="30"/>
        <v>LG2627HXLL</v>
      </c>
      <c r="B1984" s="94" t="s">
        <v>3106</v>
      </c>
      <c r="C1984" s="94" t="s">
        <v>1650</v>
      </c>
      <c r="D1984" s="94" t="s">
        <v>1485</v>
      </c>
      <c r="E1984" s="17">
        <v>114</v>
      </c>
    </row>
    <row r="1985" spans="1:5" x14ac:dyDescent="0.15">
      <c r="A1985" s="94" t="str">
        <f t="shared" si="30"/>
        <v>LG2627HXTLL</v>
      </c>
      <c r="B1985" s="94" t="s">
        <v>3106</v>
      </c>
      <c r="C1985" s="94" t="s">
        <v>1649</v>
      </c>
      <c r="D1985" s="94" t="s">
        <v>1788</v>
      </c>
      <c r="E1985" s="17">
        <v>114</v>
      </c>
    </row>
    <row r="1986" spans="1:5" x14ac:dyDescent="0.15">
      <c r="A1986" s="94" t="str">
        <f t="shared" ref="A1986:A2049" si="31">B1986&amp;C1986</f>
        <v>LG2627VT3</v>
      </c>
      <c r="B1986" s="94" t="s">
        <v>3106</v>
      </c>
      <c r="C1986" s="94" t="s">
        <v>3110</v>
      </c>
      <c r="D1986" s="94" t="s">
        <v>1487</v>
      </c>
      <c r="E1986" s="17">
        <v>114</v>
      </c>
    </row>
    <row r="1987" spans="1:5" x14ac:dyDescent="0.15">
      <c r="A1987" s="94" t="str">
        <f t="shared" si="31"/>
        <v>LG2642BtCL</v>
      </c>
      <c r="B1987" s="94" t="s">
        <v>3106</v>
      </c>
      <c r="C1987" s="94" t="s">
        <v>122</v>
      </c>
      <c r="D1987" s="94" t="s">
        <v>247</v>
      </c>
      <c r="E1987" s="17">
        <v>115</v>
      </c>
    </row>
    <row r="1988" spans="1:5" x14ac:dyDescent="0.15">
      <c r="A1988" s="94" t="str">
        <f t="shared" si="31"/>
        <v>LG2642BtRR</v>
      </c>
      <c r="B1988" s="94" t="s">
        <v>3106</v>
      </c>
      <c r="C1988" s="94" t="s">
        <v>119</v>
      </c>
      <c r="D1988" s="94" t="s">
        <v>1488</v>
      </c>
      <c r="E1988" s="17">
        <v>115</v>
      </c>
    </row>
    <row r="1989" spans="1:5" x14ac:dyDescent="0.15">
      <c r="A1989" s="94" t="str">
        <f t="shared" si="31"/>
        <v>LG2642VT3</v>
      </c>
      <c r="B1989" s="94" t="s">
        <v>3106</v>
      </c>
      <c r="C1989" s="94" t="s">
        <v>3120</v>
      </c>
      <c r="D1989" s="94" t="s">
        <v>1487</v>
      </c>
      <c r="E1989" s="17">
        <v>115</v>
      </c>
    </row>
    <row r="1990" spans="1:5" x14ac:dyDescent="0.15">
      <c r="A1990" s="94" t="str">
        <f t="shared" si="31"/>
        <v>Merschman314A-10</v>
      </c>
      <c r="B1990" s="94" t="s">
        <v>1769</v>
      </c>
      <c r="C1990" s="94" t="s">
        <v>2543</v>
      </c>
      <c r="D1990" s="94" t="s">
        <v>1487</v>
      </c>
      <c r="E1990" s="17">
        <v>114</v>
      </c>
    </row>
    <row r="1991" spans="1:5" x14ac:dyDescent="0.15">
      <c r="A1991" s="94" t="str">
        <f t="shared" si="31"/>
        <v>Merschman509A-2</v>
      </c>
      <c r="B1991" s="94" t="s">
        <v>1769</v>
      </c>
      <c r="C1991" s="94" t="s">
        <v>2542</v>
      </c>
      <c r="D1991" s="94" t="s">
        <v>1786</v>
      </c>
      <c r="E1991" s="17">
        <v>109</v>
      </c>
    </row>
    <row r="1992" spans="1:5" x14ac:dyDescent="0.15">
      <c r="A1992" s="94" t="str">
        <f t="shared" si="31"/>
        <v>Merschman804C-10</v>
      </c>
      <c r="B1992" s="94" t="s">
        <v>1769</v>
      </c>
      <c r="C1992" s="94" t="s">
        <v>2544</v>
      </c>
      <c r="D1992" s="94" t="s">
        <v>1487</v>
      </c>
      <c r="E1992" s="17">
        <v>104</v>
      </c>
    </row>
    <row r="1993" spans="1:5" x14ac:dyDescent="0.15">
      <c r="A1993" s="94" t="str">
        <f t="shared" si="31"/>
        <v>Merschman806B-10</v>
      </c>
      <c r="B1993" s="94" t="s">
        <v>1769</v>
      </c>
      <c r="C1993" s="94" t="s">
        <v>2545</v>
      </c>
      <c r="D1993" s="94" t="s">
        <v>1487</v>
      </c>
      <c r="E1993" s="17">
        <v>106</v>
      </c>
    </row>
    <row r="1994" spans="1:5" x14ac:dyDescent="0.15">
      <c r="A1994" s="94" t="str">
        <f t="shared" si="31"/>
        <v>Merschman806B-10</v>
      </c>
      <c r="B1994" s="94" t="s">
        <v>1769</v>
      </c>
      <c r="C1994" s="94" t="s">
        <v>2545</v>
      </c>
      <c r="D1994" s="94" t="s">
        <v>1487</v>
      </c>
      <c r="E1994" s="17">
        <v>106</v>
      </c>
    </row>
    <row r="1995" spans="1:5" x14ac:dyDescent="0.15">
      <c r="A1995" s="94" t="str">
        <f t="shared" si="31"/>
        <v>Merschman808E-2</v>
      </c>
      <c r="B1995" s="94" t="s">
        <v>1769</v>
      </c>
      <c r="C1995" s="94" t="s">
        <v>1002</v>
      </c>
      <c r="D1995" s="94" t="s">
        <v>1786</v>
      </c>
      <c r="E1995" s="17">
        <v>108</v>
      </c>
    </row>
    <row r="1996" spans="1:5" x14ac:dyDescent="0.15">
      <c r="A1996" s="94" t="str">
        <f t="shared" si="31"/>
        <v>MFA4474CB</v>
      </c>
      <c r="B1996" s="94" t="s">
        <v>1003</v>
      </c>
      <c r="C1996" s="94" t="s">
        <v>2856</v>
      </c>
      <c r="D1996" s="94" t="s">
        <v>1492</v>
      </c>
      <c r="E1996" s="17">
        <v>114</v>
      </c>
    </row>
    <row r="1997" spans="1:5" x14ac:dyDescent="0.15">
      <c r="A1997" s="94" t="str">
        <f t="shared" si="31"/>
        <v>MFA4474RR2</v>
      </c>
      <c r="B1997" s="94" t="s">
        <v>1003</v>
      </c>
      <c r="C1997" s="94" t="s">
        <v>1004</v>
      </c>
      <c r="D1997" s="94" t="s">
        <v>1786</v>
      </c>
      <c r="E1997" s="17">
        <v>114</v>
      </c>
    </row>
    <row r="1998" spans="1:5" x14ac:dyDescent="0.15">
      <c r="A1998" s="94" t="str">
        <f t="shared" si="31"/>
        <v>MFA4483RR/CB</v>
      </c>
      <c r="B1998" s="94" t="s">
        <v>1003</v>
      </c>
      <c r="C1998" s="94" t="s">
        <v>1005</v>
      </c>
      <c r="D1998" s="94" t="s">
        <v>1488</v>
      </c>
      <c r="E1998" s="17">
        <v>114</v>
      </c>
    </row>
    <row r="1999" spans="1:5" x14ac:dyDescent="0.15">
      <c r="A1999" s="94" t="str">
        <f t="shared" si="31"/>
        <v>MFA4507VT3</v>
      </c>
      <c r="B1999" s="94" t="s">
        <v>1003</v>
      </c>
      <c r="C1999" s="94" t="s">
        <v>1006</v>
      </c>
      <c r="D1999" s="94" t="s">
        <v>1487</v>
      </c>
      <c r="E1999" s="17">
        <v>115</v>
      </c>
    </row>
    <row r="2000" spans="1:5" x14ac:dyDescent="0.15">
      <c r="A2000" s="94" t="str">
        <f t="shared" si="31"/>
        <v>Midwest69401R</v>
      </c>
      <c r="B2000" s="94" t="s">
        <v>2879</v>
      </c>
      <c r="C2000" s="94" t="s">
        <v>331</v>
      </c>
      <c r="D2000" s="94" t="s">
        <v>1786</v>
      </c>
      <c r="E2000" s="17">
        <v>94</v>
      </c>
    </row>
    <row r="2001" spans="1:5" x14ac:dyDescent="0.15">
      <c r="A2001" s="94" t="str">
        <f t="shared" si="31"/>
        <v>Midwest69401R</v>
      </c>
      <c r="B2001" s="94" t="s">
        <v>2879</v>
      </c>
      <c r="C2001" s="94" t="s">
        <v>331</v>
      </c>
      <c r="D2001" s="94" t="s">
        <v>1786</v>
      </c>
      <c r="E2001" s="17">
        <v>94</v>
      </c>
    </row>
    <row r="2002" spans="1:5" x14ac:dyDescent="0.15">
      <c r="A2002" s="94" t="str">
        <f t="shared" si="31"/>
        <v>Midwest69402T</v>
      </c>
      <c r="B2002" s="94" t="s">
        <v>2879</v>
      </c>
      <c r="C2002" s="94" t="s">
        <v>330</v>
      </c>
      <c r="D2002" s="94" t="s">
        <v>1486</v>
      </c>
      <c r="E2002" s="17">
        <v>94</v>
      </c>
    </row>
    <row r="2003" spans="1:5" x14ac:dyDescent="0.15">
      <c r="A2003" s="94" t="str">
        <f t="shared" si="31"/>
        <v>Midwest69573R</v>
      </c>
      <c r="B2003" s="94" t="s">
        <v>2879</v>
      </c>
      <c r="C2003" s="94" t="s">
        <v>333</v>
      </c>
      <c r="D2003" s="94" t="s">
        <v>1786</v>
      </c>
      <c r="E2003" s="17">
        <v>95</v>
      </c>
    </row>
    <row r="2004" spans="1:5" x14ac:dyDescent="0.15">
      <c r="A2004" s="94" t="str">
        <f t="shared" si="31"/>
        <v>Midwest69575VT3</v>
      </c>
      <c r="B2004" s="94" t="s">
        <v>2879</v>
      </c>
      <c r="C2004" s="94" t="s">
        <v>332</v>
      </c>
      <c r="D2004" s="94" t="s">
        <v>1487</v>
      </c>
      <c r="E2004" s="17">
        <v>95</v>
      </c>
    </row>
    <row r="2005" spans="1:5" x14ac:dyDescent="0.15">
      <c r="A2005" s="94" t="str">
        <f t="shared" si="31"/>
        <v>Midwest69802R</v>
      </c>
      <c r="B2005" s="94" t="s">
        <v>2879</v>
      </c>
      <c r="C2005" s="94" t="s">
        <v>335</v>
      </c>
      <c r="D2005" s="94" t="s">
        <v>1786</v>
      </c>
      <c r="E2005" s="17">
        <v>98</v>
      </c>
    </row>
    <row r="2006" spans="1:5" x14ac:dyDescent="0.15">
      <c r="A2006" s="94" t="str">
        <f t="shared" si="31"/>
        <v>Midwest69805VT3</v>
      </c>
      <c r="B2006" s="94" t="s">
        <v>2879</v>
      </c>
      <c r="C2006" s="94" t="s">
        <v>334</v>
      </c>
      <c r="D2006" s="94" t="s">
        <v>1487</v>
      </c>
      <c r="E2006" s="17">
        <v>98</v>
      </c>
    </row>
    <row r="2007" spans="1:5" x14ac:dyDescent="0.15">
      <c r="A2007" s="94" t="str">
        <f t="shared" si="31"/>
        <v>Midwest70006R</v>
      </c>
      <c r="B2007" s="94" t="s">
        <v>2879</v>
      </c>
      <c r="C2007" s="94" t="s">
        <v>336</v>
      </c>
      <c r="D2007" s="94" t="s">
        <v>1786</v>
      </c>
      <c r="E2007" s="17">
        <v>99</v>
      </c>
    </row>
    <row r="2008" spans="1:5" x14ac:dyDescent="0.15">
      <c r="A2008" s="94" t="str">
        <f t="shared" si="31"/>
        <v>Midwest70007VT3</v>
      </c>
      <c r="B2008" s="94" t="s">
        <v>2879</v>
      </c>
      <c r="C2008" s="94" t="s">
        <v>337</v>
      </c>
      <c r="D2008" s="94" t="s">
        <v>1487</v>
      </c>
      <c r="E2008" s="17">
        <v>99</v>
      </c>
    </row>
    <row r="2009" spans="1:5" x14ac:dyDescent="0.15">
      <c r="A2009" s="94" t="str">
        <f t="shared" si="31"/>
        <v>Midwest70501</v>
      </c>
      <c r="B2009" s="94" t="s">
        <v>2879</v>
      </c>
      <c r="C2009" s="94" t="s">
        <v>307</v>
      </c>
      <c r="D2009" s="94" t="s">
        <v>2641</v>
      </c>
      <c r="E2009" s="17">
        <v>101</v>
      </c>
    </row>
    <row r="2010" spans="1:5" x14ac:dyDescent="0.15">
      <c r="A2010" s="94" t="str">
        <f t="shared" si="31"/>
        <v>Midwest70502R</v>
      </c>
      <c r="B2010" s="94" t="s">
        <v>2879</v>
      </c>
      <c r="C2010" s="94" t="s">
        <v>306</v>
      </c>
      <c r="D2010" s="94" t="s">
        <v>1786</v>
      </c>
      <c r="E2010" s="17">
        <v>101</v>
      </c>
    </row>
    <row r="2011" spans="1:5" x14ac:dyDescent="0.15">
      <c r="A2011" s="94" t="str">
        <f t="shared" si="31"/>
        <v>Midwest70503S</v>
      </c>
      <c r="B2011" s="94" t="s">
        <v>2879</v>
      </c>
      <c r="C2011" s="94" t="s">
        <v>305</v>
      </c>
      <c r="D2011" s="94" t="s">
        <v>1488</v>
      </c>
      <c r="E2011" s="17">
        <v>101</v>
      </c>
    </row>
    <row r="2012" spans="1:5" x14ac:dyDescent="0.15">
      <c r="A2012" s="94" t="str">
        <f t="shared" si="31"/>
        <v>Midwest70504T</v>
      </c>
      <c r="B2012" s="94" t="s">
        <v>2879</v>
      </c>
      <c r="C2012" s="94" t="s">
        <v>304</v>
      </c>
      <c r="D2012" s="94" t="s">
        <v>1486</v>
      </c>
      <c r="E2012" s="17">
        <v>101</v>
      </c>
    </row>
    <row r="2013" spans="1:5" x14ac:dyDescent="0.15">
      <c r="A2013" s="94" t="str">
        <f t="shared" si="31"/>
        <v>Midwest70505VT3</v>
      </c>
      <c r="B2013" s="94" t="s">
        <v>2879</v>
      </c>
      <c r="C2013" s="94" t="s">
        <v>303</v>
      </c>
      <c r="D2013" s="94" t="s">
        <v>1487</v>
      </c>
      <c r="E2013" s="17">
        <v>101</v>
      </c>
    </row>
    <row r="2014" spans="1:5" x14ac:dyDescent="0.15">
      <c r="A2014" s="94" t="str">
        <f t="shared" si="31"/>
        <v>Midwest72116VT3</v>
      </c>
      <c r="B2014" s="94" t="s">
        <v>2879</v>
      </c>
      <c r="C2014" s="94" t="s">
        <v>338</v>
      </c>
      <c r="D2014" s="94" t="s">
        <v>1487</v>
      </c>
      <c r="E2014" s="17">
        <v>102</v>
      </c>
    </row>
    <row r="2015" spans="1:5" x14ac:dyDescent="0.15">
      <c r="A2015" s="94" t="str">
        <f t="shared" si="31"/>
        <v>Midwest75145VT3</v>
      </c>
      <c r="B2015" s="94" t="s">
        <v>2879</v>
      </c>
      <c r="C2015" s="94" t="s">
        <v>339</v>
      </c>
      <c r="D2015" s="94" t="s">
        <v>1487</v>
      </c>
      <c r="E2015" s="17">
        <v>105</v>
      </c>
    </row>
    <row r="2016" spans="1:5" x14ac:dyDescent="0.15">
      <c r="A2016" s="94" t="str">
        <f t="shared" si="31"/>
        <v>Midwest76121R</v>
      </c>
      <c r="B2016" s="94" t="s">
        <v>2879</v>
      </c>
      <c r="C2016" s="94" t="s">
        <v>2882</v>
      </c>
      <c r="D2016" s="94" t="s">
        <v>1487</v>
      </c>
      <c r="E2016" s="17">
        <v>105</v>
      </c>
    </row>
    <row r="2017" spans="1:5" x14ac:dyDescent="0.15">
      <c r="A2017" s="94" t="str">
        <f t="shared" si="31"/>
        <v>Midwest76122B</v>
      </c>
      <c r="B2017" s="94" t="s">
        <v>2879</v>
      </c>
      <c r="C2017" s="94" t="s">
        <v>2883</v>
      </c>
      <c r="D2017" s="94" t="s">
        <v>1487</v>
      </c>
      <c r="E2017" s="17">
        <v>105</v>
      </c>
    </row>
    <row r="2018" spans="1:5" x14ac:dyDescent="0.15">
      <c r="A2018" s="94" t="str">
        <f t="shared" si="31"/>
        <v>Midwest76123S</v>
      </c>
      <c r="B2018" s="94" t="s">
        <v>2879</v>
      </c>
      <c r="C2018" s="94" t="s">
        <v>2881</v>
      </c>
      <c r="D2018" s="94" t="s">
        <v>1487</v>
      </c>
      <c r="E2018" s="17">
        <v>105</v>
      </c>
    </row>
    <row r="2019" spans="1:5" x14ac:dyDescent="0.15">
      <c r="A2019" s="94" t="str">
        <f t="shared" si="31"/>
        <v>Midwest76125T</v>
      </c>
      <c r="B2019" s="94" t="s">
        <v>2879</v>
      </c>
      <c r="C2019" s="94" t="s">
        <v>302</v>
      </c>
      <c r="D2019" s="94" t="s">
        <v>1487</v>
      </c>
      <c r="E2019" s="17">
        <v>105</v>
      </c>
    </row>
    <row r="2020" spans="1:5" x14ac:dyDescent="0.15">
      <c r="A2020" s="94" t="str">
        <f t="shared" si="31"/>
        <v>Midwest76126VT3</v>
      </c>
      <c r="B2020" s="94" t="s">
        <v>2879</v>
      </c>
      <c r="C2020" s="94" t="s">
        <v>2880</v>
      </c>
      <c r="D2020" s="94" t="s">
        <v>1487</v>
      </c>
      <c r="E2020" s="17">
        <v>105</v>
      </c>
    </row>
    <row r="2021" spans="1:5" x14ac:dyDescent="0.15">
      <c r="A2021" s="94" t="str">
        <f t="shared" si="31"/>
        <v>Midwest76482R</v>
      </c>
      <c r="B2021" s="94" t="s">
        <v>2879</v>
      </c>
      <c r="C2021" s="94" t="s">
        <v>2886</v>
      </c>
      <c r="D2021" s="94" t="s">
        <v>1786</v>
      </c>
      <c r="E2021" s="17">
        <v>107</v>
      </c>
    </row>
    <row r="2022" spans="1:5" x14ac:dyDescent="0.15">
      <c r="A2022" s="94" t="str">
        <f t="shared" si="31"/>
        <v>Midwest76483S</v>
      </c>
      <c r="B2022" s="94" t="s">
        <v>2879</v>
      </c>
      <c r="C2022" s="94" t="s">
        <v>2885</v>
      </c>
      <c r="D2022" s="94" t="s">
        <v>1488</v>
      </c>
      <c r="E2022" s="17">
        <v>107</v>
      </c>
    </row>
    <row r="2023" spans="1:5" x14ac:dyDescent="0.15">
      <c r="A2023" s="94" t="str">
        <f t="shared" si="31"/>
        <v>Midwest76485VT3</v>
      </c>
      <c r="B2023" s="94" t="s">
        <v>2879</v>
      </c>
      <c r="C2023" s="94" t="s">
        <v>2884</v>
      </c>
      <c r="D2023" s="94" t="s">
        <v>1487</v>
      </c>
      <c r="E2023" s="17">
        <v>107</v>
      </c>
    </row>
    <row r="2024" spans="1:5" x14ac:dyDescent="0.15">
      <c r="A2024" s="94" t="str">
        <f t="shared" si="31"/>
        <v>Midwest76485VT3</v>
      </c>
      <c r="B2024" s="94" t="s">
        <v>2879</v>
      </c>
      <c r="C2024" s="94" t="s">
        <v>2884</v>
      </c>
      <c r="D2024" s="94" t="s">
        <v>1487</v>
      </c>
      <c r="E2024" s="17">
        <v>107</v>
      </c>
    </row>
    <row r="2025" spans="1:5" x14ac:dyDescent="0.15">
      <c r="A2025" s="94" t="str">
        <f t="shared" si="31"/>
        <v>Midwest76805R</v>
      </c>
      <c r="B2025" s="94" t="s">
        <v>2879</v>
      </c>
      <c r="C2025" s="94" t="s">
        <v>1007</v>
      </c>
      <c r="D2025" s="94" t="s">
        <v>1786</v>
      </c>
      <c r="E2025" s="17">
        <v>109</v>
      </c>
    </row>
    <row r="2026" spans="1:5" x14ac:dyDescent="0.15">
      <c r="A2026" s="94" t="str">
        <f t="shared" si="31"/>
        <v>Midwest76806VT3</v>
      </c>
      <c r="B2026" s="94" t="s">
        <v>2879</v>
      </c>
      <c r="C2026" s="94" t="s">
        <v>340</v>
      </c>
      <c r="D2026" s="94" t="s">
        <v>1487</v>
      </c>
      <c r="E2026" s="17">
        <v>109</v>
      </c>
    </row>
    <row r="2027" spans="1:5" x14ac:dyDescent="0.15">
      <c r="A2027" s="94" t="str">
        <f t="shared" si="31"/>
        <v>Midwest76865VT3</v>
      </c>
      <c r="B2027" s="94" t="s">
        <v>2879</v>
      </c>
      <c r="C2027" s="94" t="s">
        <v>341</v>
      </c>
      <c r="D2027" s="94" t="s">
        <v>1487</v>
      </c>
      <c r="E2027" s="17">
        <v>109</v>
      </c>
    </row>
    <row r="2028" spans="1:5" x14ac:dyDescent="0.15">
      <c r="A2028" s="94" t="str">
        <f t="shared" si="31"/>
        <v>Midwest76885VT3</v>
      </c>
      <c r="B2028" s="94" t="s">
        <v>2879</v>
      </c>
      <c r="C2028" s="94" t="s">
        <v>1008</v>
      </c>
      <c r="D2028" s="94" t="s">
        <v>1487</v>
      </c>
      <c r="E2028" s="17">
        <v>109</v>
      </c>
    </row>
    <row r="2029" spans="1:5" x14ac:dyDescent="0.15">
      <c r="A2029" s="94" t="str">
        <f t="shared" si="31"/>
        <v>Midwest76996VT3</v>
      </c>
      <c r="B2029" s="94" t="s">
        <v>2879</v>
      </c>
      <c r="C2029" s="94" t="s">
        <v>342</v>
      </c>
      <c r="D2029" s="94" t="s">
        <v>1487</v>
      </c>
      <c r="E2029" s="17">
        <v>109</v>
      </c>
    </row>
    <row r="2030" spans="1:5" x14ac:dyDescent="0.15">
      <c r="A2030" s="94" t="str">
        <f t="shared" si="31"/>
        <v>Midwest76996VT3</v>
      </c>
      <c r="B2030" s="94" t="s">
        <v>2879</v>
      </c>
      <c r="C2030" s="94" t="s">
        <v>342</v>
      </c>
      <c r="D2030" s="94" t="s">
        <v>1487</v>
      </c>
      <c r="E2030" s="17">
        <v>109</v>
      </c>
    </row>
    <row r="2031" spans="1:5" x14ac:dyDescent="0.15">
      <c r="A2031" s="94" t="str">
        <f t="shared" si="31"/>
        <v>Midwest77015VT3</v>
      </c>
      <c r="B2031" s="94" t="s">
        <v>2879</v>
      </c>
      <c r="C2031" s="94" t="s">
        <v>343</v>
      </c>
      <c r="D2031" s="94" t="s">
        <v>1487</v>
      </c>
      <c r="E2031" s="17">
        <v>110</v>
      </c>
    </row>
    <row r="2032" spans="1:5" x14ac:dyDescent="0.15">
      <c r="A2032" s="94" t="str">
        <f t="shared" si="31"/>
        <v>Midwest77120</v>
      </c>
      <c r="B2032" s="94" t="s">
        <v>2879</v>
      </c>
      <c r="C2032" s="94" t="s">
        <v>300</v>
      </c>
      <c r="D2032" s="94" t="s">
        <v>2641</v>
      </c>
      <c r="E2032" s="17">
        <v>110</v>
      </c>
    </row>
    <row r="2033" spans="1:5" x14ac:dyDescent="0.15">
      <c r="A2033" s="94" t="str">
        <f t="shared" si="31"/>
        <v>Midwest77121R</v>
      </c>
      <c r="B2033" s="94" t="s">
        <v>2879</v>
      </c>
      <c r="C2033" s="94" t="s">
        <v>298</v>
      </c>
      <c r="D2033" s="94" t="s">
        <v>1786</v>
      </c>
      <c r="E2033" s="17">
        <v>110</v>
      </c>
    </row>
    <row r="2034" spans="1:5" x14ac:dyDescent="0.15">
      <c r="A2034" s="94" t="str">
        <f t="shared" si="31"/>
        <v>Midwest77122B</v>
      </c>
      <c r="B2034" s="94" t="s">
        <v>2879</v>
      </c>
      <c r="C2034" s="94" t="s">
        <v>299</v>
      </c>
      <c r="D2034" s="94" t="s">
        <v>1492</v>
      </c>
      <c r="E2034" s="17">
        <v>110</v>
      </c>
    </row>
    <row r="2035" spans="1:5" x14ac:dyDescent="0.15">
      <c r="A2035" s="94" t="str">
        <f t="shared" si="31"/>
        <v>Midwest77123S</v>
      </c>
      <c r="B2035" s="94" t="s">
        <v>2879</v>
      </c>
      <c r="C2035" s="94" t="s">
        <v>297</v>
      </c>
      <c r="D2035" s="94" t="s">
        <v>1488</v>
      </c>
      <c r="E2035" s="17">
        <v>110</v>
      </c>
    </row>
    <row r="2036" spans="1:5" x14ac:dyDescent="0.15">
      <c r="A2036" s="94" t="str">
        <f t="shared" si="31"/>
        <v>Midwest77124X</v>
      </c>
      <c r="B2036" s="94" t="s">
        <v>2879</v>
      </c>
      <c r="C2036" s="94" t="s">
        <v>296</v>
      </c>
      <c r="D2036" s="94" t="s">
        <v>1489</v>
      </c>
      <c r="E2036" s="17">
        <v>110</v>
      </c>
    </row>
    <row r="2037" spans="1:5" x14ac:dyDescent="0.15">
      <c r="A2037" s="94" t="str">
        <f t="shared" si="31"/>
        <v>Midwest77125T</v>
      </c>
      <c r="B2037" s="94" t="s">
        <v>2879</v>
      </c>
      <c r="C2037" s="94" t="s">
        <v>295</v>
      </c>
      <c r="D2037" s="94" t="s">
        <v>1486</v>
      </c>
      <c r="E2037" s="17">
        <v>110</v>
      </c>
    </row>
    <row r="2038" spans="1:5" x14ac:dyDescent="0.15">
      <c r="A2038" s="94" t="str">
        <f t="shared" si="31"/>
        <v>Midwest78130</v>
      </c>
      <c r="B2038" s="94" t="s">
        <v>2879</v>
      </c>
      <c r="C2038" s="94" t="s">
        <v>2902</v>
      </c>
      <c r="D2038" s="94" t="s">
        <v>2641</v>
      </c>
      <c r="E2038" s="17">
        <v>112</v>
      </c>
    </row>
    <row r="2039" spans="1:5" x14ac:dyDescent="0.15">
      <c r="A2039" s="94" t="str">
        <f t="shared" si="31"/>
        <v>Midwest78131R</v>
      </c>
      <c r="B2039" s="94" t="s">
        <v>2879</v>
      </c>
      <c r="C2039" s="94" t="s">
        <v>2901</v>
      </c>
      <c r="D2039" s="94" t="s">
        <v>1786</v>
      </c>
      <c r="E2039" s="17">
        <v>112</v>
      </c>
    </row>
    <row r="2040" spans="1:5" x14ac:dyDescent="0.15">
      <c r="A2040" s="94" t="str">
        <f t="shared" si="31"/>
        <v>Midwest78132S</v>
      </c>
      <c r="B2040" s="94" t="s">
        <v>2879</v>
      </c>
      <c r="C2040" s="94" t="s">
        <v>2900</v>
      </c>
      <c r="D2040" s="94" t="s">
        <v>1488</v>
      </c>
      <c r="E2040" s="17">
        <v>112</v>
      </c>
    </row>
    <row r="2041" spans="1:5" x14ac:dyDescent="0.15">
      <c r="A2041" s="94" t="str">
        <f t="shared" si="31"/>
        <v>Midwest78134T</v>
      </c>
      <c r="B2041" s="94" t="s">
        <v>2879</v>
      </c>
      <c r="C2041" s="94" t="s">
        <v>2899</v>
      </c>
      <c r="D2041" s="94" t="s">
        <v>1486</v>
      </c>
      <c r="E2041" s="17">
        <v>112</v>
      </c>
    </row>
    <row r="2042" spans="1:5" x14ac:dyDescent="0.15">
      <c r="A2042" s="94" t="str">
        <f t="shared" si="31"/>
        <v>Midwest78135VT3</v>
      </c>
      <c r="B2042" s="94" t="s">
        <v>2879</v>
      </c>
      <c r="C2042" s="94" t="s">
        <v>2898</v>
      </c>
      <c r="D2042" s="94" t="s">
        <v>1487</v>
      </c>
      <c r="E2042" s="17">
        <v>112</v>
      </c>
    </row>
    <row r="2043" spans="1:5" x14ac:dyDescent="0.15">
      <c r="A2043" s="94" t="str">
        <f t="shared" si="31"/>
        <v>Midwest78135VT3 CK</v>
      </c>
      <c r="B2043" s="94" t="s">
        <v>2879</v>
      </c>
      <c r="C2043" s="94" t="s">
        <v>1009</v>
      </c>
      <c r="D2043" s="94" t="s">
        <v>1487</v>
      </c>
      <c r="E2043" s="17">
        <v>112</v>
      </c>
    </row>
    <row r="2044" spans="1:5" x14ac:dyDescent="0.15">
      <c r="A2044" s="94" t="str">
        <f t="shared" si="31"/>
        <v>Midwest79504VT3</v>
      </c>
      <c r="B2044" s="94" t="s">
        <v>2879</v>
      </c>
      <c r="C2044" s="94" t="s">
        <v>344</v>
      </c>
      <c r="D2044" s="94" t="s">
        <v>1487</v>
      </c>
      <c r="E2044" s="17">
        <v>112</v>
      </c>
    </row>
    <row r="2045" spans="1:5" x14ac:dyDescent="0.15">
      <c r="A2045" s="94" t="str">
        <f t="shared" si="31"/>
        <v>Midwest79880B</v>
      </c>
      <c r="B2045" s="94" t="s">
        <v>2879</v>
      </c>
      <c r="C2045" s="94" t="s">
        <v>2897</v>
      </c>
      <c r="D2045" s="94" t="s">
        <v>1492</v>
      </c>
      <c r="E2045" s="17">
        <v>113</v>
      </c>
    </row>
    <row r="2046" spans="1:5" x14ac:dyDescent="0.15">
      <c r="A2046" s="94" t="str">
        <f t="shared" si="31"/>
        <v>Midwest79881R</v>
      </c>
      <c r="B2046" s="94" t="s">
        <v>2879</v>
      </c>
      <c r="C2046" s="94" t="s">
        <v>2896</v>
      </c>
      <c r="D2046" s="94" t="s">
        <v>1786</v>
      </c>
      <c r="E2046" s="17">
        <v>113</v>
      </c>
    </row>
    <row r="2047" spans="1:5" x14ac:dyDescent="0.15">
      <c r="A2047" s="94" t="str">
        <f t="shared" si="31"/>
        <v>Midwest79882S</v>
      </c>
      <c r="B2047" s="94" t="s">
        <v>2879</v>
      </c>
      <c r="C2047" s="94" t="s">
        <v>2895</v>
      </c>
      <c r="D2047" s="94" t="s">
        <v>1488</v>
      </c>
      <c r="E2047" s="17">
        <v>113</v>
      </c>
    </row>
    <row r="2048" spans="1:5" x14ac:dyDescent="0.15">
      <c r="A2048" s="94" t="str">
        <f t="shared" si="31"/>
        <v>Midwest79883VT3</v>
      </c>
      <c r="B2048" s="94" t="s">
        <v>2879</v>
      </c>
      <c r="C2048" s="94" t="s">
        <v>2894</v>
      </c>
      <c r="D2048" s="94" t="s">
        <v>1487</v>
      </c>
      <c r="E2048" s="17">
        <v>113</v>
      </c>
    </row>
    <row r="2049" spans="1:5" x14ac:dyDescent="0.15">
      <c r="A2049" s="94" t="str">
        <f t="shared" si="31"/>
        <v>Midwest80401R</v>
      </c>
      <c r="B2049" s="94" t="s">
        <v>2879</v>
      </c>
      <c r="C2049" s="94" t="s">
        <v>2892</v>
      </c>
      <c r="D2049" s="94" t="s">
        <v>1786</v>
      </c>
      <c r="E2049" s="17">
        <v>114</v>
      </c>
    </row>
    <row r="2050" spans="1:5" x14ac:dyDescent="0.15">
      <c r="A2050" s="94" t="str">
        <f t="shared" ref="A2050:A2113" si="32">B2050&amp;C2050</f>
        <v>Midwest80402S</v>
      </c>
      <c r="B2050" s="94" t="s">
        <v>2879</v>
      </c>
      <c r="C2050" s="94" t="s">
        <v>2891</v>
      </c>
      <c r="D2050" s="94" t="s">
        <v>1488</v>
      </c>
      <c r="E2050" s="17">
        <v>114</v>
      </c>
    </row>
    <row r="2051" spans="1:5" x14ac:dyDescent="0.15">
      <c r="A2051" s="94" t="str">
        <f t="shared" si="32"/>
        <v>Midwest80403</v>
      </c>
      <c r="B2051" s="94" t="s">
        <v>2879</v>
      </c>
      <c r="C2051" s="94" t="s">
        <v>2893</v>
      </c>
      <c r="D2051" s="94" t="s">
        <v>2641</v>
      </c>
      <c r="E2051" s="17">
        <v>114</v>
      </c>
    </row>
    <row r="2052" spans="1:5" x14ac:dyDescent="0.15">
      <c r="A2052" s="94" t="str">
        <f t="shared" si="32"/>
        <v>Midwest80404VT3</v>
      </c>
      <c r="B2052" s="94" t="s">
        <v>2879</v>
      </c>
      <c r="C2052" s="94" t="s">
        <v>2890</v>
      </c>
      <c r="D2052" s="94" t="s">
        <v>1487</v>
      </c>
      <c r="E2052" s="17">
        <v>114</v>
      </c>
    </row>
    <row r="2053" spans="1:5" x14ac:dyDescent="0.15">
      <c r="A2053" s="94" t="str">
        <f t="shared" si="32"/>
        <v>Midwest80404VT3</v>
      </c>
      <c r="B2053" s="94" t="s">
        <v>2879</v>
      </c>
      <c r="C2053" s="94" t="s">
        <v>2890</v>
      </c>
      <c r="D2053" s="94" t="s">
        <v>1487</v>
      </c>
      <c r="E2053" s="17">
        <v>114</v>
      </c>
    </row>
    <row r="2054" spans="1:5" x14ac:dyDescent="0.15">
      <c r="A2054" s="94" t="str">
        <f t="shared" si="32"/>
        <v>Midwest81117S</v>
      </c>
      <c r="B2054" s="94" t="s">
        <v>2879</v>
      </c>
      <c r="C2054" s="94" t="s">
        <v>416</v>
      </c>
      <c r="D2054" s="94" t="s">
        <v>1786</v>
      </c>
      <c r="E2054" s="17">
        <v>99</v>
      </c>
    </row>
    <row r="2055" spans="1:5" x14ac:dyDescent="0.15">
      <c r="A2055" s="94" t="str">
        <f t="shared" si="32"/>
        <v>Midwest82133VT3</v>
      </c>
      <c r="B2055" s="94" t="s">
        <v>2879</v>
      </c>
      <c r="C2055" s="94" t="s">
        <v>345</v>
      </c>
      <c r="D2055" s="94" t="s">
        <v>1487</v>
      </c>
      <c r="E2055" s="17">
        <v>114</v>
      </c>
    </row>
    <row r="2056" spans="1:5" x14ac:dyDescent="0.15">
      <c r="A2056" s="94" t="str">
        <f t="shared" si="32"/>
        <v>Midwest82133VT3</v>
      </c>
      <c r="B2056" s="94" t="s">
        <v>2879</v>
      </c>
      <c r="C2056" s="94" t="s">
        <v>345</v>
      </c>
      <c r="D2056" s="94" t="s">
        <v>1487</v>
      </c>
      <c r="E2056" s="17">
        <v>114</v>
      </c>
    </row>
    <row r="2057" spans="1:5" x14ac:dyDescent="0.15">
      <c r="A2057" s="94" t="str">
        <f t="shared" si="32"/>
        <v>Midwest82228VT3</v>
      </c>
      <c r="B2057" s="94" t="s">
        <v>2879</v>
      </c>
      <c r="C2057" s="94" t="s">
        <v>1010</v>
      </c>
      <c r="D2057" s="94" t="s">
        <v>1487</v>
      </c>
      <c r="E2057" s="17">
        <v>115</v>
      </c>
    </row>
    <row r="2058" spans="1:5" x14ac:dyDescent="0.15">
      <c r="A2058" s="94" t="str">
        <f t="shared" si="32"/>
        <v>Miller67-37B</v>
      </c>
      <c r="B2058" s="94" t="s">
        <v>1797</v>
      </c>
      <c r="C2058" s="94" t="s">
        <v>2821</v>
      </c>
      <c r="D2058" s="94" t="s">
        <v>1491</v>
      </c>
      <c r="E2058" s="17">
        <v>111</v>
      </c>
    </row>
    <row r="2059" spans="1:5" x14ac:dyDescent="0.15">
      <c r="A2059" s="94" t="str">
        <f t="shared" si="32"/>
        <v>Miller77-80HT</v>
      </c>
      <c r="B2059" s="94" t="s">
        <v>1797</v>
      </c>
      <c r="C2059" s="94" t="s">
        <v>2878</v>
      </c>
      <c r="D2059" s="94" t="s">
        <v>1788</v>
      </c>
      <c r="E2059" s="17">
        <v>114</v>
      </c>
    </row>
    <row r="2060" spans="1:5" x14ac:dyDescent="0.15">
      <c r="A2060" s="94" t="str">
        <f t="shared" si="32"/>
        <v>Moews3636VT3</v>
      </c>
      <c r="B2060" s="94" t="s">
        <v>2857</v>
      </c>
      <c r="C2060" s="94" t="s">
        <v>2820</v>
      </c>
      <c r="D2060" s="94" t="s">
        <v>1487</v>
      </c>
      <c r="E2060" s="17">
        <v>112</v>
      </c>
    </row>
    <row r="2061" spans="1:5" x14ac:dyDescent="0.15">
      <c r="A2061" s="94" t="str">
        <f t="shared" si="32"/>
        <v>Munson21715VT3</v>
      </c>
      <c r="B2061" s="94" t="s">
        <v>2823</v>
      </c>
      <c r="C2061" s="94" t="s">
        <v>346</v>
      </c>
      <c r="D2061" s="94" t="s">
        <v>1487</v>
      </c>
      <c r="E2061" s="17">
        <v>107</v>
      </c>
    </row>
    <row r="2062" spans="1:5" x14ac:dyDescent="0.15">
      <c r="A2062" s="94" t="str">
        <f t="shared" si="32"/>
        <v>Munson22035VT3</v>
      </c>
      <c r="B2062" s="94" t="s">
        <v>2823</v>
      </c>
      <c r="C2062" s="94" t="s">
        <v>1011</v>
      </c>
      <c r="D2062" s="94" t="s">
        <v>1487</v>
      </c>
      <c r="E2062" s="17">
        <v>108</v>
      </c>
    </row>
    <row r="2063" spans="1:5" x14ac:dyDescent="0.15">
      <c r="A2063" s="94" t="str">
        <f t="shared" si="32"/>
        <v>Munson23165VT3</v>
      </c>
      <c r="B2063" s="94" t="s">
        <v>2823</v>
      </c>
      <c r="C2063" s="94" t="s">
        <v>1012</v>
      </c>
      <c r="D2063" s="94" t="s">
        <v>1487</v>
      </c>
      <c r="E2063" s="17">
        <v>109</v>
      </c>
    </row>
    <row r="2064" spans="1:5" x14ac:dyDescent="0.15">
      <c r="A2064" s="94" t="str">
        <f t="shared" si="32"/>
        <v>Munson23340RR</v>
      </c>
      <c r="B2064" s="94" t="s">
        <v>2823</v>
      </c>
      <c r="C2064" s="94" t="s">
        <v>1013</v>
      </c>
      <c r="D2064" s="94" t="s">
        <v>1786</v>
      </c>
      <c r="E2064" s="17">
        <v>109</v>
      </c>
    </row>
    <row r="2065" spans="1:5" x14ac:dyDescent="0.15">
      <c r="A2065" s="94" t="str">
        <f t="shared" si="32"/>
        <v>Munson23345</v>
      </c>
      <c r="B2065" s="94" t="s">
        <v>2823</v>
      </c>
      <c r="C2065" s="94" t="s">
        <v>1014</v>
      </c>
      <c r="D2065" s="94" t="s">
        <v>1487</v>
      </c>
      <c r="E2065" s="17">
        <v>109</v>
      </c>
    </row>
    <row r="2066" spans="1:5" x14ac:dyDescent="0.15">
      <c r="A2066" s="94" t="str">
        <f t="shared" si="32"/>
        <v>Munson23345VT3</v>
      </c>
      <c r="B2066" s="94" t="s">
        <v>2823</v>
      </c>
      <c r="C2066" s="94" t="s">
        <v>347</v>
      </c>
      <c r="D2066" s="94" t="s">
        <v>1487</v>
      </c>
      <c r="E2066" s="17">
        <v>109</v>
      </c>
    </row>
    <row r="2067" spans="1:5" x14ac:dyDescent="0.15">
      <c r="A2067" s="94" t="str">
        <f t="shared" si="32"/>
        <v>Munson24795VT3</v>
      </c>
      <c r="B2067" s="94" t="s">
        <v>2823</v>
      </c>
      <c r="C2067" s="94" t="s">
        <v>1015</v>
      </c>
      <c r="D2067" s="94" t="s">
        <v>1487</v>
      </c>
      <c r="E2067" s="17">
        <v>110</v>
      </c>
    </row>
    <row r="2068" spans="1:5" x14ac:dyDescent="0.15">
      <c r="A2068" s="94" t="str">
        <f t="shared" si="32"/>
        <v>Munson25775VT3</v>
      </c>
      <c r="B2068" s="94" t="s">
        <v>2823</v>
      </c>
      <c r="C2068" s="94" t="s">
        <v>2824</v>
      </c>
      <c r="D2068" s="94" t="s">
        <v>1487</v>
      </c>
      <c r="E2068" s="17">
        <v>111</v>
      </c>
    </row>
    <row r="2069" spans="1:5" x14ac:dyDescent="0.15">
      <c r="A2069" s="94" t="str">
        <f t="shared" si="32"/>
        <v>Munson26125VT3</v>
      </c>
      <c r="B2069" s="94" t="s">
        <v>2823</v>
      </c>
      <c r="C2069" s="94" t="s">
        <v>1016</v>
      </c>
      <c r="D2069" s="94" t="s">
        <v>1487</v>
      </c>
      <c r="E2069" s="17">
        <v>112</v>
      </c>
    </row>
    <row r="2070" spans="1:5" x14ac:dyDescent="0.15">
      <c r="A2070" s="94" t="str">
        <f t="shared" si="32"/>
        <v>Munson26795VT3</v>
      </c>
      <c r="B2070" s="94" t="s">
        <v>2823</v>
      </c>
      <c r="C2070" s="94" t="s">
        <v>348</v>
      </c>
      <c r="D2070" s="94" t="s">
        <v>1487</v>
      </c>
      <c r="E2070" s="17">
        <v>112</v>
      </c>
    </row>
    <row r="2071" spans="1:5" x14ac:dyDescent="0.15">
      <c r="A2071" s="94" t="str">
        <f t="shared" si="32"/>
        <v>Munson26886LLRR</v>
      </c>
      <c r="B2071" s="94" t="s">
        <v>2823</v>
      </c>
      <c r="C2071" s="94" t="s">
        <v>1017</v>
      </c>
      <c r="D2071" s="94" t="s">
        <v>1789</v>
      </c>
      <c r="E2071" s="17">
        <v>112</v>
      </c>
    </row>
    <row r="2072" spans="1:5" x14ac:dyDescent="0.15">
      <c r="A2072" s="94" t="str">
        <f t="shared" si="32"/>
        <v>Munson27165VT3</v>
      </c>
      <c r="B2072" s="94" t="s">
        <v>2823</v>
      </c>
      <c r="C2072" s="94" t="s">
        <v>2825</v>
      </c>
      <c r="D2072" s="94" t="s">
        <v>1487</v>
      </c>
      <c r="E2072" s="17">
        <v>113</v>
      </c>
    </row>
    <row r="2073" spans="1:5" x14ac:dyDescent="0.15">
      <c r="A2073" s="94" t="str">
        <f t="shared" si="32"/>
        <v>Munson28245VT3</v>
      </c>
      <c r="B2073" s="94" t="s">
        <v>2823</v>
      </c>
      <c r="C2073" s="94" t="s">
        <v>1018</v>
      </c>
      <c r="D2073" s="94" t="s">
        <v>1487</v>
      </c>
      <c r="E2073" s="17">
        <v>114</v>
      </c>
    </row>
    <row r="2074" spans="1:5" x14ac:dyDescent="0.15">
      <c r="A2074" s="94" t="str">
        <f t="shared" si="32"/>
        <v>Munson28245VT3</v>
      </c>
      <c r="B2074" s="94" t="s">
        <v>2823</v>
      </c>
      <c r="C2074" s="94" t="s">
        <v>1018</v>
      </c>
      <c r="D2074" s="94" t="s">
        <v>1487</v>
      </c>
      <c r="E2074" s="17">
        <v>114</v>
      </c>
    </row>
    <row r="2075" spans="1:5" x14ac:dyDescent="0.15">
      <c r="A2075" s="94" t="str">
        <f t="shared" si="32"/>
        <v>Munson29205VT3</v>
      </c>
      <c r="B2075" s="94" t="s">
        <v>2823</v>
      </c>
      <c r="C2075" s="94" t="s">
        <v>349</v>
      </c>
      <c r="D2075" s="94" t="s">
        <v>1487</v>
      </c>
      <c r="E2075" s="17">
        <v>115</v>
      </c>
    </row>
    <row r="2076" spans="1:5" x14ac:dyDescent="0.15">
      <c r="A2076" s="94" t="str">
        <f t="shared" si="32"/>
        <v>Mycogen2A496</v>
      </c>
      <c r="B2076" s="94" t="s">
        <v>2586</v>
      </c>
      <c r="C2076" s="94" t="s">
        <v>2588</v>
      </c>
      <c r="D2076" s="94" t="s">
        <v>1786</v>
      </c>
      <c r="E2076" s="17">
        <v>99</v>
      </c>
    </row>
    <row r="2077" spans="1:5" x14ac:dyDescent="0.15">
      <c r="A2077" s="94" t="str">
        <f t="shared" si="32"/>
        <v>Mycogen2A498</v>
      </c>
      <c r="B2077" s="94" t="s">
        <v>2586</v>
      </c>
      <c r="C2077" s="94" t="s">
        <v>2587</v>
      </c>
      <c r="D2077" s="94" t="s">
        <v>2641</v>
      </c>
      <c r="E2077" s="17">
        <v>99</v>
      </c>
    </row>
    <row r="2078" spans="1:5" x14ac:dyDescent="0.15">
      <c r="A2078" s="94" t="str">
        <f t="shared" si="32"/>
        <v>Mycogen2A499</v>
      </c>
      <c r="B2078" s="94" t="s">
        <v>2586</v>
      </c>
      <c r="C2078" s="94" t="s">
        <v>350</v>
      </c>
      <c r="D2078" s="94" t="s">
        <v>1789</v>
      </c>
      <c r="E2078" s="17">
        <v>99</v>
      </c>
    </row>
    <row r="2079" spans="1:5" x14ac:dyDescent="0.15">
      <c r="A2079" s="94" t="str">
        <f t="shared" si="32"/>
        <v>Mycogen2A517</v>
      </c>
      <c r="B2079" s="94" t="s">
        <v>2586</v>
      </c>
      <c r="C2079" s="94" t="s">
        <v>2589</v>
      </c>
      <c r="D2079" s="94" t="s">
        <v>1485</v>
      </c>
      <c r="E2079" s="17">
        <v>99</v>
      </c>
    </row>
    <row r="2080" spans="1:5" x14ac:dyDescent="0.15">
      <c r="A2080" s="94" t="str">
        <f t="shared" si="32"/>
        <v>Mycogen2A551</v>
      </c>
      <c r="B2080" s="94" t="s">
        <v>2586</v>
      </c>
      <c r="C2080" s="94" t="s">
        <v>634</v>
      </c>
      <c r="D2080" s="94" t="s">
        <v>1789</v>
      </c>
      <c r="E2080" s="17">
        <v>103</v>
      </c>
    </row>
    <row r="2081" spans="1:5" x14ac:dyDescent="0.15">
      <c r="A2081" s="94" t="str">
        <f t="shared" si="32"/>
        <v>Mycogen2A688</v>
      </c>
      <c r="B2081" s="94" t="s">
        <v>2586</v>
      </c>
      <c r="C2081" s="94" t="s">
        <v>635</v>
      </c>
      <c r="D2081" s="94" t="s">
        <v>636</v>
      </c>
      <c r="E2081" s="17">
        <v>110</v>
      </c>
    </row>
    <row r="2082" spans="1:5" x14ac:dyDescent="0.15">
      <c r="A2082" s="94" t="str">
        <f t="shared" si="32"/>
        <v>Mycogen2A720</v>
      </c>
      <c r="B2082" s="94" t="s">
        <v>2586</v>
      </c>
      <c r="C2082" s="94" t="s">
        <v>351</v>
      </c>
      <c r="D2082" s="94" t="s">
        <v>1487</v>
      </c>
      <c r="E2082" s="17">
        <v>112</v>
      </c>
    </row>
    <row r="2083" spans="1:5" x14ac:dyDescent="0.15">
      <c r="A2083" s="94" t="str">
        <f t="shared" si="32"/>
        <v>Mycogen2C302</v>
      </c>
      <c r="B2083" s="94" t="s">
        <v>2586</v>
      </c>
      <c r="C2083" s="94" t="s">
        <v>637</v>
      </c>
      <c r="D2083" s="94" t="s">
        <v>1490</v>
      </c>
      <c r="E2083" s="17">
        <v>90</v>
      </c>
    </row>
    <row r="2084" spans="1:5" x14ac:dyDescent="0.15">
      <c r="A2084" s="94" t="str">
        <f t="shared" si="32"/>
        <v>Mycogen2C441</v>
      </c>
      <c r="B2084" s="94" t="s">
        <v>2586</v>
      </c>
      <c r="C2084" s="94" t="s">
        <v>638</v>
      </c>
      <c r="D2084" s="94" t="s">
        <v>1789</v>
      </c>
      <c r="E2084" s="17">
        <v>97</v>
      </c>
    </row>
    <row r="2085" spans="1:5" x14ac:dyDescent="0.15">
      <c r="A2085" s="94" t="str">
        <f t="shared" si="32"/>
        <v>Mycogen2C591</v>
      </c>
      <c r="B2085" s="94" t="s">
        <v>2586</v>
      </c>
      <c r="C2085" s="94" t="s">
        <v>2593</v>
      </c>
      <c r="D2085" s="94" t="s">
        <v>2641</v>
      </c>
      <c r="E2085" s="17">
        <v>106</v>
      </c>
    </row>
    <row r="2086" spans="1:5" x14ac:dyDescent="0.15">
      <c r="A2086" s="94" t="str">
        <f t="shared" si="32"/>
        <v>Mycogen2C593</v>
      </c>
      <c r="B2086" s="94" t="s">
        <v>2586</v>
      </c>
      <c r="C2086" s="94" t="s">
        <v>2594</v>
      </c>
      <c r="D2086" s="94" t="s">
        <v>1786</v>
      </c>
      <c r="E2086" s="17">
        <v>106</v>
      </c>
    </row>
    <row r="2087" spans="1:5" x14ac:dyDescent="0.15">
      <c r="A2087" s="94" t="str">
        <f t="shared" si="32"/>
        <v>Mycogen2C596</v>
      </c>
      <c r="B2087" s="94" t="s">
        <v>2586</v>
      </c>
      <c r="C2087" s="94" t="s">
        <v>2595</v>
      </c>
      <c r="D2087" s="94" t="s">
        <v>1485</v>
      </c>
      <c r="E2087" s="17">
        <v>107</v>
      </c>
    </row>
    <row r="2088" spans="1:5" x14ac:dyDescent="0.15">
      <c r="A2088" s="94" t="str">
        <f t="shared" si="32"/>
        <v>Mycogen2C598</v>
      </c>
      <c r="B2088" s="94" t="s">
        <v>2586</v>
      </c>
      <c r="C2088" s="94" t="s">
        <v>2596</v>
      </c>
      <c r="D2088" s="94" t="s">
        <v>1789</v>
      </c>
      <c r="E2088" s="17">
        <v>107</v>
      </c>
    </row>
    <row r="2089" spans="1:5" x14ac:dyDescent="0.15">
      <c r="A2089" s="94" t="str">
        <f t="shared" si="32"/>
        <v>Mycogen2C641</v>
      </c>
      <c r="B2089" s="94" t="s">
        <v>2586</v>
      </c>
      <c r="C2089" s="94" t="s">
        <v>639</v>
      </c>
      <c r="D2089" s="94" t="s">
        <v>1786</v>
      </c>
      <c r="E2089" s="17">
        <v>108</v>
      </c>
    </row>
    <row r="2090" spans="1:5" x14ac:dyDescent="0.15">
      <c r="A2090" s="94" t="str">
        <f t="shared" si="32"/>
        <v>Mycogen2C725</v>
      </c>
      <c r="B2090" s="94" t="s">
        <v>2586</v>
      </c>
      <c r="C2090" s="94" t="s">
        <v>2606</v>
      </c>
      <c r="D2090" s="94" t="s">
        <v>2641</v>
      </c>
      <c r="E2090" s="17">
        <v>111</v>
      </c>
    </row>
    <row r="2091" spans="1:5" x14ac:dyDescent="0.15">
      <c r="A2091" s="94" t="str">
        <f t="shared" si="32"/>
        <v>Mycogen2C727</v>
      </c>
      <c r="B2091" s="94" t="s">
        <v>2586</v>
      </c>
      <c r="C2091" s="94" t="s">
        <v>2605</v>
      </c>
      <c r="D2091" s="94" t="s">
        <v>1485</v>
      </c>
      <c r="E2091" s="17">
        <v>112</v>
      </c>
    </row>
    <row r="2092" spans="1:5" x14ac:dyDescent="0.15">
      <c r="A2092" s="94" t="str">
        <f t="shared" si="32"/>
        <v>Mycogen2C729</v>
      </c>
      <c r="B2092" s="94" t="s">
        <v>2586</v>
      </c>
      <c r="C2092" s="94" t="s">
        <v>352</v>
      </c>
      <c r="D2092" s="94" t="s">
        <v>1788</v>
      </c>
      <c r="E2092" s="17">
        <v>112</v>
      </c>
    </row>
    <row r="2093" spans="1:5" x14ac:dyDescent="0.15">
      <c r="A2093" s="94" t="str">
        <f t="shared" si="32"/>
        <v>Mycogen2C729</v>
      </c>
      <c r="B2093" s="94" t="s">
        <v>2586</v>
      </c>
      <c r="C2093" s="94" t="s">
        <v>352</v>
      </c>
      <c r="D2093" s="94" t="s">
        <v>1788</v>
      </c>
      <c r="E2093" s="17">
        <v>112</v>
      </c>
    </row>
    <row r="2094" spans="1:5" x14ac:dyDescent="0.15">
      <c r="A2094" s="94" t="str">
        <f t="shared" si="32"/>
        <v>Mycogen2C730</v>
      </c>
      <c r="B2094" s="94" t="s">
        <v>2586</v>
      </c>
      <c r="C2094" s="94" t="s">
        <v>353</v>
      </c>
      <c r="D2094" s="94" t="s">
        <v>1789</v>
      </c>
      <c r="E2094" s="17">
        <v>112</v>
      </c>
    </row>
    <row r="2095" spans="1:5" x14ac:dyDescent="0.15">
      <c r="A2095" s="94" t="str">
        <f t="shared" si="32"/>
        <v>Mycogen2D322</v>
      </c>
      <c r="B2095" s="94" t="s">
        <v>2586</v>
      </c>
      <c r="C2095" s="94" t="s">
        <v>354</v>
      </c>
      <c r="D2095" s="94" t="s">
        <v>1786</v>
      </c>
      <c r="E2095" s="17">
        <v>91</v>
      </c>
    </row>
    <row r="2096" spans="1:5" x14ac:dyDescent="0.15">
      <c r="A2096" s="94" t="str">
        <f t="shared" si="32"/>
        <v>Mycogen2D324</v>
      </c>
      <c r="B2096" s="94" t="s">
        <v>2586</v>
      </c>
      <c r="C2096" s="94" t="s">
        <v>355</v>
      </c>
      <c r="D2096" s="94" t="s">
        <v>1488</v>
      </c>
      <c r="E2096" s="17">
        <v>92</v>
      </c>
    </row>
    <row r="2097" spans="1:5" x14ac:dyDescent="0.15">
      <c r="A2097" s="94" t="str">
        <f t="shared" si="32"/>
        <v>Mycogen2D326</v>
      </c>
      <c r="B2097" s="94" t="s">
        <v>2586</v>
      </c>
      <c r="C2097" s="94" t="s">
        <v>356</v>
      </c>
      <c r="D2097" s="94" t="s">
        <v>1486</v>
      </c>
      <c r="E2097" s="17">
        <v>92</v>
      </c>
    </row>
    <row r="2098" spans="1:5" x14ac:dyDescent="0.15">
      <c r="A2098" s="94" t="str">
        <f t="shared" si="32"/>
        <v>Mycogen2D503</v>
      </c>
      <c r="B2098" s="94" t="s">
        <v>2586</v>
      </c>
      <c r="C2098" s="94" t="s">
        <v>640</v>
      </c>
      <c r="D2098" s="94" t="s">
        <v>1487</v>
      </c>
      <c r="E2098" s="17">
        <v>100</v>
      </c>
    </row>
    <row r="2099" spans="1:5" x14ac:dyDescent="0.15">
      <c r="A2099" s="94" t="str">
        <f t="shared" si="32"/>
        <v>Mycogen2D519</v>
      </c>
      <c r="B2099" s="94" t="s">
        <v>2586</v>
      </c>
      <c r="C2099" s="94" t="s">
        <v>357</v>
      </c>
      <c r="D2099" s="94" t="s">
        <v>1487</v>
      </c>
      <c r="E2099" s="17">
        <v>101</v>
      </c>
    </row>
    <row r="2100" spans="1:5" x14ac:dyDescent="0.15">
      <c r="A2100" s="94" t="str">
        <f t="shared" si="32"/>
        <v>Mycogen2D653</v>
      </c>
      <c r="B2100" s="94" t="s">
        <v>2586</v>
      </c>
      <c r="C2100" s="94" t="s">
        <v>2601</v>
      </c>
      <c r="D2100" s="94" t="s">
        <v>1787</v>
      </c>
      <c r="E2100" s="17">
        <v>107</v>
      </c>
    </row>
    <row r="2101" spans="1:5" x14ac:dyDescent="0.15">
      <c r="A2101" s="94" t="str">
        <f t="shared" si="32"/>
        <v>Mycogen2D663</v>
      </c>
      <c r="B2101" s="94" t="s">
        <v>2586</v>
      </c>
      <c r="C2101" s="94" t="s">
        <v>2602</v>
      </c>
      <c r="D2101" s="94" t="s">
        <v>1786</v>
      </c>
      <c r="E2101" s="17">
        <v>108</v>
      </c>
    </row>
    <row r="2102" spans="1:5" x14ac:dyDescent="0.15">
      <c r="A2102" s="94" t="str">
        <f t="shared" si="32"/>
        <v>Mycogen2D673</v>
      </c>
      <c r="B2102" s="94" t="s">
        <v>2586</v>
      </c>
      <c r="C2102" s="94" t="s">
        <v>2600</v>
      </c>
      <c r="D2102" s="94" t="s">
        <v>1485</v>
      </c>
      <c r="E2102" s="17">
        <v>109</v>
      </c>
    </row>
    <row r="2103" spans="1:5" x14ac:dyDescent="0.15">
      <c r="A2103" s="94" t="str">
        <f t="shared" si="32"/>
        <v>Mycogen2D692</v>
      </c>
      <c r="B2103" s="94" t="s">
        <v>2586</v>
      </c>
      <c r="C2103" s="94" t="s">
        <v>641</v>
      </c>
      <c r="D2103" s="94" t="s">
        <v>636</v>
      </c>
      <c r="E2103" s="17">
        <v>109</v>
      </c>
    </row>
    <row r="2104" spans="1:5" x14ac:dyDescent="0.15">
      <c r="A2104" s="94" t="str">
        <f t="shared" si="32"/>
        <v>Mycogen2D771</v>
      </c>
      <c r="B2104" s="94" t="s">
        <v>2586</v>
      </c>
      <c r="C2104" s="94" t="s">
        <v>642</v>
      </c>
      <c r="D2104" s="94" t="s">
        <v>1789</v>
      </c>
      <c r="E2104" s="17">
        <v>114</v>
      </c>
    </row>
    <row r="2105" spans="1:5" x14ac:dyDescent="0.15">
      <c r="A2105" s="94" t="str">
        <f t="shared" si="32"/>
        <v>Mycogen2E694</v>
      </c>
      <c r="B2105" s="94" t="s">
        <v>2586</v>
      </c>
      <c r="C2105" s="94" t="s">
        <v>643</v>
      </c>
      <c r="D2105" s="94" t="s">
        <v>1786</v>
      </c>
      <c r="E2105" s="17">
        <v>109</v>
      </c>
    </row>
    <row r="2106" spans="1:5" x14ac:dyDescent="0.15">
      <c r="A2106" s="94" t="str">
        <f t="shared" si="32"/>
        <v>Mycogen2E696</v>
      </c>
      <c r="B2106" s="94" t="s">
        <v>2586</v>
      </c>
      <c r="C2106" s="94" t="s">
        <v>644</v>
      </c>
      <c r="D2106" s="94" t="s">
        <v>1487</v>
      </c>
      <c r="E2106" s="17">
        <v>110</v>
      </c>
    </row>
    <row r="2107" spans="1:5" x14ac:dyDescent="0.15">
      <c r="A2107" s="94" t="str">
        <f t="shared" si="32"/>
        <v>Mycogen2E698</v>
      </c>
      <c r="B2107" s="94" t="s">
        <v>2586</v>
      </c>
      <c r="C2107" s="94" t="s">
        <v>645</v>
      </c>
      <c r="D2107" s="94" t="s">
        <v>636</v>
      </c>
      <c r="E2107" s="17">
        <v>110</v>
      </c>
    </row>
    <row r="2108" spans="1:5" x14ac:dyDescent="0.15">
      <c r="A2108" s="94" t="str">
        <f t="shared" si="32"/>
        <v>Mycogen2G611</v>
      </c>
      <c r="B2108" s="94" t="s">
        <v>2586</v>
      </c>
      <c r="C2108" s="94" t="s">
        <v>358</v>
      </c>
      <c r="D2108" s="94" t="s">
        <v>1487</v>
      </c>
      <c r="E2108" s="17">
        <v>106</v>
      </c>
    </row>
    <row r="2109" spans="1:5" x14ac:dyDescent="0.15">
      <c r="A2109" s="94" t="str">
        <f t="shared" si="32"/>
        <v>Mycogen2G690</v>
      </c>
      <c r="B2109" s="94" t="s">
        <v>2586</v>
      </c>
      <c r="C2109" s="94" t="s">
        <v>646</v>
      </c>
      <c r="D2109" s="94" t="s">
        <v>1789</v>
      </c>
      <c r="E2109" s="17">
        <v>110</v>
      </c>
    </row>
    <row r="2110" spans="1:5" x14ac:dyDescent="0.15">
      <c r="A2110" s="94" t="str">
        <f t="shared" si="32"/>
        <v>Mycogen2G779</v>
      </c>
      <c r="B2110" s="94" t="s">
        <v>2586</v>
      </c>
      <c r="C2110" s="94" t="s">
        <v>2608</v>
      </c>
      <c r="D2110" s="94" t="s">
        <v>1789</v>
      </c>
      <c r="E2110" s="17">
        <v>113</v>
      </c>
    </row>
    <row r="2111" spans="1:5" x14ac:dyDescent="0.15">
      <c r="A2111" s="94" t="str">
        <f t="shared" si="32"/>
        <v>Mycogen2G847</v>
      </c>
      <c r="B2111" s="94" t="s">
        <v>2586</v>
      </c>
      <c r="C2111" s="94" t="s">
        <v>359</v>
      </c>
      <c r="D2111" s="94" t="s">
        <v>1487</v>
      </c>
      <c r="E2111" s="17">
        <v>116</v>
      </c>
    </row>
    <row r="2112" spans="1:5" x14ac:dyDescent="0.15">
      <c r="A2112" s="94" t="str">
        <f t="shared" si="32"/>
        <v>Mycogen2H488</v>
      </c>
      <c r="B2112" s="94" t="s">
        <v>2586</v>
      </c>
      <c r="C2112" s="94" t="s">
        <v>647</v>
      </c>
      <c r="D2112" s="94" t="s">
        <v>1786</v>
      </c>
      <c r="E2112" s="17">
        <v>98</v>
      </c>
    </row>
    <row r="2113" spans="1:5" x14ac:dyDescent="0.15">
      <c r="A2113" s="94" t="str">
        <f t="shared" si="32"/>
        <v>Mycogen2H490</v>
      </c>
      <c r="B2113" s="94" t="s">
        <v>2586</v>
      </c>
      <c r="C2113" s="94" t="s">
        <v>648</v>
      </c>
      <c r="D2113" s="94" t="s">
        <v>636</v>
      </c>
      <c r="E2113" s="17">
        <v>99</v>
      </c>
    </row>
    <row r="2114" spans="1:5" x14ac:dyDescent="0.15">
      <c r="A2114" s="94" t="str">
        <f t="shared" ref="A2114:A2177" si="33">B2114&amp;C2114</f>
        <v>Mycogen2H521</v>
      </c>
      <c r="B2114" s="94" t="s">
        <v>2586</v>
      </c>
      <c r="C2114" s="94" t="s">
        <v>360</v>
      </c>
      <c r="D2114" s="94" t="s">
        <v>1786</v>
      </c>
      <c r="E2114" s="17">
        <v>102</v>
      </c>
    </row>
    <row r="2115" spans="1:5" x14ac:dyDescent="0.15">
      <c r="A2115" s="94" t="str">
        <f t="shared" si="33"/>
        <v>Mycogen2H523</v>
      </c>
      <c r="B2115" s="94" t="s">
        <v>2586</v>
      </c>
      <c r="C2115" s="94" t="s">
        <v>649</v>
      </c>
      <c r="D2115" s="94" t="s">
        <v>636</v>
      </c>
      <c r="E2115" s="17">
        <v>103</v>
      </c>
    </row>
    <row r="2116" spans="1:5" x14ac:dyDescent="0.15">
      <c r="A2116" s="94" t="str">
        <f t="shared" si="33"/>
        <v>Mycogen2H546</v>
      </c>
      <c r="B2116" s="94" t="s">
        <v>2586</v>
      </c>
      <c r="C2116" s="94" t="s">
        <v>361</v>
      </c>
      <c r="D2116" s="94" t="s">
        <v>1485</v>
      </c>
      <c r="E2116" s="17">
        <v>105</v>
      </c>
    </row>
    <row r="2117" spans="1:5" x14ac:dyDescent="0.15">
      <c r="A2117" s="94" t="str">
        <f t="shared" si="33"/>
        <v>Mycogen2H697</v>
      </c>
      <c r="B2117" s="94" t="s">
        <v>2586</v>
      </c>
      <c r="C2117" s="94" t="s">
        <v>362</v>
      </c>
      <c r="D2117" s="94" t="s">
        <v>1487</v>
      </c>
      <c r="E2117" s="17">
        <v>110</v>
      </c>
    </row>
    <row r="2118" spans="1:5" x14ac:dyDescent="0.15">
      <c r="A2118" s="94" t="str">
        <f t="shared" si="33"/>
        <v>Mycogen2H733</v>
      </c>
      <c r="B2118" s="94" t="s">
        <v>2586</v>
      </c>
      <c r="C2118" s="94" t="s">
        <v>650</v>
      </c>
      <c r="D2118" s="94" t="s">
        <v>2641</v>
      </c>
      <c r="E2118" s="17">
        <v>112</v>
      </c>
    </row>
    <row r="2119" spans="1:5" x14ac:dyDescent="0.15">
      <c r="A2119" s="94" t="str">
        <f t="shared" si="33"/>
        <v>Mycogen2H735</v>
      </c>
      <c r="B2119" s="94" t="s">
        <v>2586</v>
      </c>
      <c r="C2119" s="94" t="s">
        <v>651</v>
      </c>
      <c r="D2119" s="94" t="s">
        <v>1786</v>
      </c>
      <c r="E2119" s="17">
        <v>112</v>
      </c>
    </row>
    <row r="2120" spans="1:5" x14ac:dyDescent="0.15">
      <c r="A2120" s="94" t="str">
        <f t="shared" si="33"/>
        <v>Mycogen2H790</v>
      </c>
      <c r="B2120" s="94" t="s">
        <v>2586</v>
      </c>
      <c r="C2120" s="94" t="s">
        <v>2619</v>
      </c>
      <c r="D2120" s="94" t="s">
        <v>1490</v>
      </c>
      <c r="E2120" s="17">
        <v>114</v>
      </c>
    </row>
    <row r="2121" spans="1:5" x14ac:dyDescent="0.15">
      <c r="A2121" s="94" t="str">
        <f t="shared" si="33"/>
        <v>Mycogen2J335</v>
      </c>
      <c r="B2121" s="94" t="s">
        <v>2586</v>
      </c>
      <c r="C2121" s="94" t="s">
        <v>652</v>
      </c>
      <c r="D2121" s="94" t="s">
        <v>1786</v>
      </c>
      <c r="E2121" s="17">
        <v>91</v>
      </c>
    </row>
    <row r="2122" spans="1:5" x14ac:dyDescent="0.15">
      <c r="A2122" s="94" t="str">
        <f t="shared" si="33"/>
        <v>Mycogen2J337</v>
      </c>
      <c r="B2122" s="94" t="s">
        <v>2586</v>
      </c>
      <c r="C2122" s="94" t="s">
        <v>363</v>
      </c>
      <c r="D2122" s="94" t="s">
        <v>1487</v>
      </c>
      <c r="E2122" s="17">
        <v>92</v>
      </c>
    </row>
    <row r="2123" spans="1:5" x14ac:dyDescent="0.15">
      <c r="A2123" s="94" t="str">
        <f t="shared" si="33"/>
        <v>Mycogen2J338</v>
      </c>
      <c r="B2123" s="94" t="s">
        <v>2586</v>
      </c>
      <c r="C2123" s="94" t="s">
        <v>653</v>
      </c>
      <c r="D2123" s="94" t="s">
        <v>218</v>
      </c>
      <c r="E2123" s="17">
        <v>92</v>
      </c>
    </row>
    <row r="2124" spans="1:5" x14ac:dyDescent="0.15">
      <c r="A2124" s="94" t="str">
        <f t="shared" si="33"/>
        <v>Mycogen2J463</v>
      </c>
      <c r="B2124" s="94" t="s">
        <v>2586</v>
      </c>
      <c r="C2124" s="94" t="s">
        <v>364</v>
      </c>
      <c r="D2124" s="94" t="s">
        <v>1487</v>
      </c>
      <c r="E2124" s="17">
        <v>96</v>
      </c>
    </row>
    <row r="2125" spans="1:5" x14ac:dyDescent="0.15">
      <c r="A2125" s="94" t="str">
        <f t="shared" si="33"/>
        <v>Mycogen2J465</v>
      </c>
      <c r="B2125" s="94" t="s">
        <v>2586</v>
      </c>
      <c r="C2125" s="94" t="s">
        <v>654</v>
      </c>
      <c r="D2125" s="94" t="s">
        <v>636</v>
      </c>
      <c r="E2125" s="17">
        <v>96</v>
      </c>
    </row>
    <row r="2126" spans="1:5" x14ac:dyDescent="0.15">
      <c r="A2126" s="94" t="str">
        <f t="shared" si="33"/>
        <v>Mycogen2J597</v>
      </c>
      <c r="B2126" s="94" t="s">
        <v>2586</v>
      </c>
      <c r="C2126" s="94" t="s">
        <v>655</v>
      </c>
      <c r="D2126" s="94" t="s">
        <v>636</v>
      </c>
      <c r="E2126" s="17">
        <v>105</v>
      </c>
    </row>
    <row r="2127" spans="1:5" x14ac:dyDescent="0.15">
      <c r="A2127" s="94" t="str">
        <f t="shared" si="33"/>
        <v>Mycogen2J665</v>
      </c>
      <c r="B2127" s="94" t="s">
        <v>2586</v>
      </c>
      <c r="C2127" s="94" t="s">
        <v>2597</v>
      </c>
      <c r="D2127" s="94" t="s">
        <v>2641</v>
      </c>
      <c r="E2127" s="17">
        <v>109</v>
      </c>
    </row>
    <row r="2128" spans="1:5" x14ac:dyDescent="0.15">
      <c r="A2128" s="94" t="str">
        <f t="shared" si="33"/>
        <v>Mycogen2J668</v>
      </c>
      <c r="B2128" s="94" t="s">
        <v>2586</v>
      </c>
      <c r="C2128" s="94" t="s">
        <v>2598</v>
      </c>
      <c r="D2128" s="94" t="s">
        <v>1788</v>
      </c>
      <c r="E2128" s="17">
        <v>110</v>
      </c>
    </row>
    <row r="2129" spans="1:5" x14ac:dyDescent="0.15">
      <c r="A2129" s="94" t="str">
        <f t="shared" si="33"/>
        <v>Mycogen2J669</v>
      </c>
      <c r="B2129" s="94" t="s">
        <v>2586</v>
      </c>
      <c r="C2129" s="94" t="s">
        <v>2599</v>
      </c>
      <c r="D2129" s="94" t="s">
        <v>1789</v>
      </c>
      <c r="E2129" s="17">
        <v>110</v>
      </c>
    </row>
    <row r="2130" spans="1:5" x14ac:dyDescent="0.15">
      <c r="A2130" s="94" t="str">
        <f t="shared" si="33"/>
        <v>Mycogen2K590</v>
      </c>
      <c r="B2130" s="94" t="s">
        <v>2586</v>
      </c>
      <c r="C2130" s="94" t="s">
        <v>656</v>
      </c>
      <c r="D2130" s="94" t="s">
        <v>2641</v>
      </c>
      <c r="E2130" s="17">
        <v>104</v>
      </c>
    </row>
    <row r="2131" spans="1:5" x14ac:dyDescent="0.15">
      <c r="A2131" s="94" t="str">
        <f t="shared" si="33"/>
        <v>Mycogen2K591</v>
      </c>
      <c r="B2131" s="94" t="s">
        <v>2586</v>
      </c>
      <c r="C2131" s="94" t="s">
        <v>657</v>
      </c>
      <c r="D2131" s="94" t="s">
        <v>1786</v>
      </c>
      <c r="E2131" s="17">
        <v>104</v>
      </c>
    </row>
    <row r="2132" spans="1:5" x14ac:dyDescent="0.15">
      <c r="A2132" s="94" t="str">
        <f t="shared" si="33"/>
        <v>Mycogen2K592</v>
      </c>
      <c r="B2132" s="94" t="s">
        <v>2586</v>
      </c>
      <c r="C2132" s="94" t="s">
        <v>658</v>
      </c>
      <c r="D2132" s="94" t="s">
        <v>1789</v>
      </c>
      <c r="E2132" s="17">
        <v>105</v>
      </c>
    </row>
    <row r="2133" spans="1:5" x14ac:dyDescent="0.15">
      <c r="A2133" s="94" t="str">
        <f t="shared" si="33"/>
        <v>Mycogen2K594</v>
      </c>
      <c r="B2133" s="94" t="s">
        <v>2586</v>
      </c>
      <c r="C2133" s="94" t="s">
        <v>659</v>
      </c>
      <c r="D2133" s="94" t="s">
        <v>636</v>
      </c>
      <c r="E2133" s="17">
        <v>105</v>
      </c>
    </row>
    <row r="2134" spans="1:5" x14ac:dyDescent="0.15">
      <c r="A2134" s="94" t="str">
        <f t="shared" si="33"/>
        <v>Mycogen2K662</v>
      </c>
      <c r="B2134" s="94" t="s">
        <v>2586</v>
      </c>
      <c r="C2134" s="94" t="s">
        <v>365</v>
      </c>
      <c r="D2134" s="94" t="s">
        <v>1789</v>
      </c>
      <c r="E2134" s="17">
        <v>108</v>
      </c>
    </row>
    <row r="2135" spans="1:5" x14ac:dyDescent="0.15">
      <c r="A2135" s="94" t="str">
        <f t="shared" si="33"/>
        <v>Mycogen2K679</v>
      </c>
      <c r="B2135" s="94" t="s">
        <v>2586</v>
      </c>
      <c r="C2135" s="94" t="s">
        <v>660</v>
      </c>
      <c r="D2135" s="94" t="s">
        <v>636</v>
      </c>
      <c r="E2135" s="17">
        <v>109</v>
      </c>
    </row>
    <row r="2136" spans="1:5" x14ac:dyDescent="0.15">
      <c r="A2136" s="94" t="str">
        <f t="shared" si="33"/>
        <v>Mycogen2K717</v>
      </c>
      <c r="B2136" s="94" t="s">
        <v>2586</v>
      </c>
      <c r="C2136" s="94" t="s">
        <v>2603</v>
      </c>
      <c r="D2136" s="94" t="s">
        <v>1485</v>
      </c>
      <c r="E2136" s="17">
        <v>111</v>
      </c>
    </row>
    <row r="2137" spans="1:5" x14ac:dyDescent="0.15">
      <c r="A2137" s="94" t="str">
        <f t="shared" si="33"/>
        <v>Mycogen2K718</v>
      </c>
      <c r="B2137" s="94" t="s">
        <v>2586</v>
      </c>
      <c r="C2137" s="94" t="s">
        <v>2604</v>
      </c>
      <c r="D2137" s="94" t="s">
        <v>1490</v>
      </c>
      <c r="E2137" s="17">
        <v>111</v>
      </c>
    </row>
    <row r="2138" spans="1:5" x14ac:dyDescent="0.15">
      <c r="A2138" s="94" t="str">
        <f t="shared" si="33"/>
        <v>Mycogen2K719</v>
      </c>
      <c r="B2138" s="94" t="s">
        <v>2586</v>
      </c>
      <c r="C2138" s="94" t="s">
        <v>366</v>
      </c>
      <c r="D2138" s="94" t="s">
        <v>1789</v>
      </c>
      <c r="E2138" s="17">
        <v>111</v>
      </c>
    </row>
    <row r="2139" spans="1:5" x14ac:dyDescent="0.15">
      <c r="A2139" s="94" t="str">
        <f t="shared" si="33"/>
        <v>Mycogen2M495</v>
      </c>
      <c r="B2139" s="94" t="s">
        <v>2586</v>
      </c>
      <c r="C2139" s="94" t="s">
        <v>367</v>
      </c>
      <c r="D2139" s="94" t="s">
        <v>1487</v>
      </c>
      <c r="E2139" s="17">
        <v>99</v>
      </c>
    </row>
    <row r="2140" spans="1:5" x14ac:dyDescent="0.15">
      <c r="A2140" s="94" t="str">
        <f t="shared" si="33"/>
        <v>Mycogen2M520</v>
      </c>
      <c r="B2140" s="94" t="s">
        <v>2586</v>
      </c>
      <c r="C2140" s="94" t="s">
        <v>661</v>
      </c>
      <c r="D2140" s="94" t="s">
        <v>636</v>
      </c>
      <c r="E2140" s="17">
        <v>101</v>
      </c>
    </row>
    <row r="2141" spans="1:5" x14ac:dyDescent="0.15">
      <c r="A2141" s="94" t="str">
        <f t="shared" si="33"/>
        <v>Mycogen2M695</v>
      </c>
      <c r="B2141" s="94" t="s">
        <v>2586</v>
      </c>
      <c r="C2141" s="94" t="s">
        <v>368</v>
      </c>
      <c r="D2141" s="94" t="s">
        <v>1789</v>
      </c>
      <c r="E2141" s="17">
        <v>110</v>
      </c>
    </row>
    <row r="2142" spans="1:5" x14ac:dyDescent="0.15">
      <c r="A2142" s="94" t="str">
        <f t="shared" si="33"/>
        <v>Mycogen2M744</v>
      </c>
      <c r="B2142" s="94" t="s">
        <v>2586</v>
      </c>
      <c r="C2142" s="94" t="s">
        <v>2610</v>
      </c>
      <c r="D2142" s="94" t="s">
        <v>1786</v>
      </c>
      <c r="E2142" s="17">
        <v>113</v>
      </c>
    </row>
    <row r="2143" spans="1:5" x14ac:dyDescent="0.15">
      <c r="A2143" s="94" t="str">
        <f t="shared" si="33"/>
        <v>Mycogen2M746</v>
      </c>
      <c r="B2143" s="94" t="s">
        <v>2586</v>
      </c>
      <c r="C2143" s="94" t="s">
        <v>2609</v>
      </c>
      <c r="D2143" s="94" t="s">
        <v>2641</v>
      </c>
      <c r="E2143" s="17">
        <v>113</v>
      </c>
    </row>
    <row r="2144" spans="1:5" x14ac:dyDescent="0.15">
      <c r="A2144" s="94" t="str">
        <f t="shared" si="33"/>
        <v>Mycogen2M747</v>
      </c>
      <c r="B2144" s="94" t="s">
        <v>2586</v>
      </c>
      <c r="C2144" s="94" t="s">
        <v>2611</v>
      </c>
      <c r="D2144" s="94" t="s">
        <v>1485</v>
      </c>
      <c r="E2144" s="17">
        <v>114</v>
      </c>
    </row>
    <row r="2145" spans="1:5" x14ac:dyDescent="0.15">
      <c r="A2145" s="94" t="str">
        <f t="shared" si="33"/>
        <v>Mycogen2M748</v>
      </c>
      <c r="B2145" s="94" t="s">
        <v>2586</v>
      </c>
      <c r="C2145" s="94" t="s">
        <v>2612</v>
      </c>
      <c r="D2145" s="94" t="s">
        <v>1788</v>
      </c>
      <c r="E2145" s="17">
        <v>114</v>
      </c>
    </row>
    <row r="2146" spans="1:5" x14ac:dyDescent="0.15">
      <c r="A2146" s="94" t="str">
        <f t="shared" si="33"/>
        <v>Mycogen2M749</v>
      </c>
      <c r="B2146" s="94" t="s">
        <v>2586</v>
      </c>
      <c r="C2146" s="94" t="s">
        <v>2613</v>
      </c>
      <c r="D2146" s="94" t="s">
        <v>1490</v>
      </c>
      <c r="E2146" s="17">
        <v>114</v>
      </c>
    </row>
    <row r="2147" spans="1:5" x14ac:dyDescent="0.15">
      <c r="A2147" s="94" t="str">
        <f t="shared" si="33"/>
        <v>Mycogen2M750</v>
      </c>
      <c r="B2147" s="94" t="s">
        <v>2586</v>
      </c>
      <c r="C2147" s="94" t="s">
        <v>2614</v>
      </c>
      <c r="D2147" s="94" t="s">
        <v>1789</v>
      </c>
      <c r="E2147" s="17">
        <v>114</v>
      </c>
    </row>
    <row r="2148" spans="1:5" x14ac:dyDescent="0.15">
      <c r="A2148" s="94" t="str">
        <f t="shared" si="33"/>
        <v>Mycogen2M797</v>
      </c>
      <c r="B2148" s="94" t="s">
        <v>2586</v>
      </c>
      <c r="C2148" s="94" t="s">
        <v>2622</v>
      </c>
      <c r="D2148" s="94" t="s">
        <v>1485</v>
      </c>
      <c r="E2148" s="17">
        <v>115</v>
      </c>
    </row>
    <row r="2149" spans="1:5" x14ac:dyDescent="0.15">
      <c r="A2149" s="94" t="str">
        <f t="shared" si="33"/>
        <v>Mycogen2P480</v>
      </c>
      <c r="B2149" s="94" t="s">
        <v>2586</v>
      </c>
      <c r="C2149" s="94" t="s">
        <v>370</v>
      </c>
      <c r="D2149" s="94" t="s">
        <v>1488</v>
      </c>
      <c r="E2149" s="17">
        <v>97</v>
      </c>
    </row>
    <row r="2150" spans="1:5" x14ac:dyDescent="0.15">
      <c r="A2150" s="94" t="str">
        <f t="shared" si="33"/>
        <v>Mycogen2P481</v>
      </c>
      <c r="B2150" s="94" t="s">
        <v>2586</v>
      </c>
      <c r="C2150" s="94" t="s">
        <v>662</v>
      </c>
      <c r="D2150" s="94" t="s">
        <v>1786</v>
      </c>
      <c r="E2150" s="17">
        <v>96</v>
      </c>
    </row>
    <row r="2151" spans="1:5" x14ac:dyDescent="0.15">
      <c r="A2151" s="94" t="str">
        <f t="shared" si="33"/>
        <v>Mycogen2P483</v>
      </c>
      <c r="B2151" s="94" t="s">
        <v>2586</v>
      </c>
      <c r="C2151" s="94" t="s">
        <v>369</v>
      </c>
      <c r="D2151" s="94" t="s">
        <v>1486</v>
      </c>
      <c r="E2151" s="17">
        <v>97</v>
      </c>
    </row>
    <row r="2152" spans="1:5" x14ac:dyDescent="0.15">
      <c r="A2152" s="94" t="str">
        <f t="shared" si="33"/>
        <v>Mycogen2P484</v>
      </c>
      <c r="B2152" s="94" t="s">
        <v>2586</v>
      </c>
      <c r="C2152" s="94" t="s">
        <v>371</v>
      </c>
      <c r="D2152" s="94" t="s">
        <v>1487</v>
      </c>
      <c r="E2152" s="17">
        <v>97</v>
      </c>
    </row>
    <row r="2153" spans="1:5" x14ac:dyDescent="0.15">
      <c r="A2153" s="94" t="str">
        <f t="shared" si="33"/>
        <v>Mycogen2P484</v>
      </c>
      <c r="B2153" s="94" t="s">
        <v>2586</v>
      </c>
      <c r="C2153" s="94" t="s">
        <v>371</v>
      </c>
      <c r="D2153" s="94" t="s">
        <v>1487</v>
      </c>
      <c r="E2153" s="17">
        <v>97</v>
      </c>
    </row>
    <row r="2154" spans="1:5" x14ac:dyDescent="0.15">
      <c r="A2154" s="94" t="str">
        <f t="shared" si="33"/>
        <v>Mycogen2P486</v>
      </c>
      <c r="B2154" s="94" t="s">
        <v>2586</v>
      </c>
      <c r="C2154" s="94" t="s">
        <v>663</v>
      </c>
      <c r="D2154" s="94" t="s">
        <v>636</v>
      </c>
      <c r="E2154" s="17">
        <v>97</v>
      </c>
    </row>
    <row r="2155" spans="1:5" x14ac:dyDescent="0.15">
      <c r="A2155" s="94" t="str">
        <f t="shared" si="33"/>
        <v>Mycogen2P531</v>
      </c>
      <c r="B2155" s="94" t="s">
        <v>2586</v>
      </c>
      <c r="C2155" s="94" t="s">
        <v>373</v>
      </c>
      <c r="D2155" s="94" t="s">
        <v>1787</v>
      </c>
      <c r="E2155" s="17">
        <v>103</v>
      </c>
    </row>
    <row r="2156" spans="1:5" x14ac:dyDescent="0.15">
      <c r="A2156" s="94" t="str">
        <f t="shared" si="33"/>
        <v>Mycogen2P535</v>
      </c>
      <c r="B2156" s="94" t="s">
        <v>2586</v>
      </c>
      <c r="C2156" s="94" t="s">
        <v>372</v>
      </c>
      <c r="D2156" s="94" t="s">
        <v>1789</v>
      </c>
      <c r="E2156" s="17">
        <v>103</v>
      </c>
    </row>
    <row r="2157" spans="1:5" x14ac:dyDescent="0.15">
      <c r="A2157" s="94" t="str">
        <f t="shared" si="33"/>
        <v>Mycogen2P535</v>
      </c>
      <c r="B2157" s="94" t="s">
        <v>2586</v>
      </c>
      <c r="C2157" s="94" t="s">
        <v>372</v>
      </c>
      <c r="D2157" s="94" t="s">
        <v>1789</v>
      </c>
      <c r="E2157" s="17">
        <v>103</v>
      </c>
    </row>
    <row r="2158" spans="1:5" x14ac:dyDescent="0.15">
      <c r="A2158" s="94" t="str">
        <f t="shared" si="33"/>
        <v>Mycogen2P612</v>
      </c>
      <c r="B2158" s="94" t="s">
        <v>2586</v>
      </c>
      <c r="C2158" s="94" t="s">
        <v>664</v>
      </c>
      <c r="D2158" s="94" t="s">
        <v>1786</v>
      </c>
      <c r="E2158" s="17">
        <v>106</v>
      </c>
    </row>
    <row r="2159" spans="1:5" x14ac:dyDescent="0.15">
      <c r="A2159" s="94" t="str">
        <f t="shared" si="33"/>
        <v>Mycogen2P686</v>
      </c>
      <c r="B2159" s="94" t="s">
        <v>2586</v>
      </c>
      <c r="C2159" s="94" t="s">
        <v>374</v>
      </c>
      <c r="D2159" s="94" t="s">
        <v>1789</v>
      </c>
      <c r="E2159" s="17">
        <v>110</v>
      </c>
    </row>
    <row r="2160" spans="1:5" x14ac:dyDescent="0.15">
      <c r="A2160" s="94" t="str">
        <f t="shared" si="33"/>
        <v>Mycogen2R416</v>
      </c>
      <c r="B2160" s="94" t="s">
        <v>2586</v>
      </c>
      <c r="C2160" s="94" t="s">
        <v>375</v>
      </c>
      <c r="D2160" s="94" t="s">
        <v>1786</v>
      </c>
      <c r="E2160" s="17">
        <v>95</v>
      </c>
    </row>
    <row r="2161" spans="1:5" x14ac:dyDescent="0.15">
      <c r="A2161" s="94" t="str">
        <f t="shared" si="33"/>
        <v>Mycogen2R424</v>
      </c>
      <c r="B2161" s="94" t="s">
        <v>2586</v>
      </c>
      <c r="C2161" s="94" t="s">
        <v>376</v>
      </c>
      <c r="D2161" s="94" t="s">
        <v>1488</v>
      </c>
      <c r="E2161" s="17">
        <v>96</v>
      </c>
    </row>
    <row r="2162" spans="1:5" x14ac:dyDescent="0.15">
      <c r="A2162" s="94" t="str">
        <f t="shared" si="33"/>
        <v>Mycogen2R430</v>
      </c>
      <c r="B2162" s="94" t="s">
        <v>2586</v>
      </c>
      <c r="C2162" s="94" t="s">
        <v>377</v>
      </c>
      <c r="D2162" s="94" t="s">
        <v>1487</v>
      </c>
      <c r="E2162" s="17">
        <v>96</v>
      </c>
    </row>
    <row r="2163" spans="1:5" x14ac:dyDescent="0.15">
      <c r="A2163" s="94" t="str">
        <f t="shared" si="33"/>
        <v>Mycogen2R570</v>
      </c>
      <c r="B2163" s="94" t="s">
        <v>2586</v>
      </c>
      <c r="C2163" s="94" t="s">
        <v>2590</v>
      </c>
      <c r="D2163" s="94" t="s">
        <v>1485</v>
      </c>
      <c r="E2163" s="17">
        <v>104</v>
      </c>
    </row>
    <row r="2164" spans="1:5" x14ac:dyDescent="0.15">
      <c r="A2164" s="94" t="str">
        <f t="shared" si="33"/>
        <v>Mycogen2R572</v>
      </c>
      <c r="B2164" s="94" t="s">
        <v>2586</v>
      </c>
      <c r="C2164" s="94" t="s">
        <v>2591</v>
      </c>
      <c r="D2164" s="94" t="s">
        <v>1490</v>
      </c>
      <c r="E2164" s="17">
        <v>104</v>
      </c>
    </row>
    <row r="2165" spans="1:5" x14ac:dyDescent="0.15">
      <c r="A2165" s="94" t="str">
        <f t="shared" si="33"/>
        <v>Mycogen2R577</v>
      </c>
      <c r="B2165" s="94" t="s">
        <v>2586</v>
      </c>
      <c r="C2165" s="94" t="s">
        <v>2592</v>
      </c>
      <c r="D2165" s="94" t="s">
        <v>1789</v>
      </c>
      <c r="E2165" s="17">
        <v>104</v>
      </c>
    </row>
    <row r="2166" spans="1:5" x14ac:dyDescent="0.15">
      <c r="A2166" s="94" t="str">
        <f t="shared" si="33"/>
        <v>Mycogen2R691</v>
      </c>
      <c r="B2166" s="94" t="s">
        <v>2586</v>
      </c>
      <c r="C2166" s="94" t="s">
        <v>378</v>
      </c>
      <c r="D2166" s="94" t="s">
        <v>1485</v>
      </c>
      <c r="E2166" s="17">
        <v>109</v>
      </c>
    </row>
    <row r="2167" spans="1:5" x14ac:dyDescent="0.15">
      <c r="A2167" s="94" t="str">
        <f t="shared" si="33"/>
        <v>Mycogen2R693</v>
      </c>
      <c r="B2167" s="94" t="s">
        <v>2586</v>
      </c>
      <c r="C2167" s="94" t="s">
        <v>1966</v>
      </c>
      <c r="D2167" s="94" t="s">
        <v>1789</v>
      </c>
      <c r="E2167" s="17">
        <v>109</v>
      </c>
    </row>
    <row r="2168" spans="1:5" x14ac:dyDescent="0.15">
      <c r="A2168" s="94" t="str">
        <f t="shared" si="33"/>
        <v>Mycogen2R731</v>
      </c>
      <c r="B2168" s="94" t="s">
        <v>2586</v>
      </c>
      <c r="C2168" s="94" t="s">
        <v>1967</v>
      </c>
      <c r="D2168" s="94" t="s">
        <v>1787</v>
      </c>
      <c r="E2168" s="17">
        <v>112</v>
      </c>
    </row>
    <row r="2169" spans="1:5" x14ac:dyDescent="0.15">
      <c r="A2169" s="94" t="str">
        <f t="shared" si="33"/>
        <v>Mycogen2T699</v>
      </c>
      <c r="B2169" s="94" t="s">
        <v>2586</v>
      </c>
      <c r="C2169" s="94" t="s">
        <v>1968</v>
      </c>
      <c r="D2169" s="94" t="s">
        <v>1487</v>
      </c>
      <c r="E2169" s="17">
        <v>110</v>
      </c>
    </row>
    <row r="2170" spans="1:5" x14ac:dyDescent="0.15">
      <c r="A2170" s="94" t="str">
        <f t="shared" si="33"/>
        <v>Mycogen2T699</v>
      </c>
      <c r="B2170" s="94" t="s">
        <v>2586</v>
      </c>
      <c r="C2170" s="94" t="s">
        <v>1968</v>
      </c>
      <c r="D2170" s="94" t="s">
        <v>1487</v>
      </c>
      <c r="E2170" s="17">
        <v>110</v>
      </c>
    </row>
    <row r="2171" spans="1:5" x14ac:dyDescent="0.15">
      <c r="A2171" s="94" t="str">
        <f t="shared" si="33"/>
        <v>Mycogen2T777</v>
      </c>
      <c r="B2171" s="94" t="s">
        <v>2586</v>
      </c>
      <c r="C2171" s="94" t="s">
        <v>2616</v>
      </c>
      <c r="D2171" s="94" t="s">
        <v>1786</v>
      </c>
      <c r="E2171" s="17">
        <v>113</v>
      </c>
    </row>
    <row r="2172" spans="1:5" x14ac:dyDescent="0.15">
      <c r="A2172" s="94" t="str">
        <f t="shared" si="33"/>
        <v>Mycogen2T780</v>
      </c>
      <c r="B2172" s="94" t="s">
        <v>2586</v>
      </c>
      <c r="C2172" s="94" t="s">
        <v>2615</v>
      </c>
      <c r="D2172" s="94" t="s">
        <v>1485</v>
      </c>
      <c r="E2172" s="17">
        <v>114</v>
      </c>
    </row>
    <row r="2173" spans="1:5" x14ac:dyDescent="0.15">
      <c r="A2173" s="94" t="str">
        <f t="shared" si="33"/>
        <v>Mycogen2T783</v>
      </c>
      <c r="B2173" s="94" t="s">
        <v>2586</v>
      </c>
      <c r="C2173" s="94" t="s">
        <v>2617</v>
      </c>
      <c r="D2173" s="94" t="s">
        <v>1490</v>
      </c>
      <c r="E2173" s="17">
        <v>114</v>
      </c>
    </row>
    <row r="2174" spans="1:5" x14ac:dyDescent="0.15">
      <c r="A2174" s="94" t="str">
        <f t="shared" si="33"/>
        <v>Mycogen2T784</v>
      </c>
      <c r="B2174" s="94" t="s">
        <v>2586</v>
      </c>
      <c r="C2174" s="94" t="s">
        <v>665</v>
      </c>
      <c r="D2174" s="94" t="s">
        <v>636</v>
      </c>
      <c r="E2174" s="17">
        <v>114</v>
      </c>
    </row>
    <row r="2175" spans="1:5" x14ac:dyDescent="0.15">
      <c r="A2175" s="94" t="str">
        <f t="shared" si="33"/>
        <v>Mycogen2T787</v>
      </c>
      <c r="B2175" s="94" t="s">
        <v>2586</v>
      </c>
      <c r="C2175" s="94" t="s">
        <v>2618</v>
      </c>
      <c r="D2175" s="94" t="s">
        <v>1788</v>
      </c>
      <c r="E2175" s="17">
        <v>114</v>
      </c>
    </row>
    <row r="2176" spans="1:5" x14ac:dyDescent="0.15">
      <c r="A2176" s="94" t="str">
        <f t="shared" si="33"/>
        <v>Mycogen2T789</v>
      </c>
      <c r="B2176" s="94" t="s">
        <v>2586</v>
      </c>
      <c r="C2176" s="94" t="s">
        <v>1969</v>
      </c>
      <c r="D2176" s="94" t="s">
        <v>1789</v>
      </c>
      <c r="E2176" s="17">
        <v>114</v>
      </c>
    </row>
    <row r="2177" spans="1:5" x14ac:dyDescent="0.15">
      <c r="A2177" s="94" t="str">
        <f t="shared" si="33"/>
        <v>Mycogen2T804</v>
      </c>
      <c r="B2177" s="94" t="s">
        <v>2586</v>
      </c>
      <c r="C2177" s="94" t="s">
        <v>2620</v>
      </c>
      <c r="D2177" s="94" t="s">
        <v>1490</v>
      </c>
      <c r="E2177" s="17">
        <v>114</v>
      </c>
    </row>
    <row r="2178" spans="1:5" x14ac:dyDescent="0.15">
      <c r="A2178" s="94" t="str">
        <f t="shared" ref="A2178:A2241" si="34">B2178&amp;C2178</f>
        <v>Mycogen2T807</v>
      </c>
      <c r="B2178" s="94" t="s">
        <v>2586</v>
      </c>
      <c r="C2178" s="94" t="s">
        <v>2621</v>
      </c>
      <c r="D2178" s="94" t="s">
        <v>1486</v>
      </c>
      <c r="E2178" s="17">
        <v>114</v>
      </c>
    </row>
    <row r="2179" spans="1:5" x14ac:dyDescent="0.15">
      <c r="A2179" s="94" t="str">
        <f t="shared" si="34"/>
        <v>Mycogen2T809</v>
      </c>
      <c r="B2179" s="94" t="s">
        <v>2586</v>
      </c>
      <c r="C2179" s="94" t="s">
        <v>666</v>
      </c>
      <c r="D2179" s="94" t="s">
        <v>1789</v>
      </c>
      <c r="E2179" s="17">
        <v>114</v>
      </c>
    </row>
    <row r="2180" spans="1:5" x14ac:dyDescent="0.15">
      <c r="A2180" s="94" t="str">
        <f t="shared" si="34"/>
        <v>Mycogen2T826</v>
      </c>
      <c r="B2180" s="94" t="s">
        <v>2586</v>
      </c>
      <c r="C2180" s="94" t="s">
        <v>2624</v>
      </c>
      <c r="D2180" s="94" t="s">
        <v>1490</v>
      </c>
      <c r="E2180" s="17">
        <v>115</v>
      </c>
    </row>
    <row r="2181" spans="1:5" x14ac:dyDescent="0.15">
      <c r="A2181" s="94" t="str">
        <f t="shared" si="34"/>
        <v>Mycogen2T828</v>
      </c>
      <c r="B2181" s="94" t="s">
        <v>2586</v>
      </c>
      <c r="C2181" s="94" t="s">
        <v>2625</v>
      </c>
      <c r="D2181" s="94" t="s">
        <v>1486</v>
      </c>
      <c r="E2181" s="17">
        <v>115</v>
      </c>
    </row>
    <row r="2182" spans="1:5" x14ac:dyDescent="0.15">
      <c r="A2182" s="94" t="str">
        <f t="shared" si="34"/>
        <v>Mycogen2T832</v>
      </c>
      <c r="B2182" s="94" t="s">
        <v>2586</v>
      </c>
      <c r="C2182" s="94" t="s">
        <v>1970</v>
      </c>
      <c r="D2182" s="94" t="s">
        <v>1487</v>
      </c>
      <c r="E2182" s="17">
        <v>115</v>
      </c>
    </row>
    <row r="2183" spans="1:5" x14ac:dyDescent="0.15">
      <c r="A2183" s="94" t="str">
        <f t="shared" si="34"/>
        <v>Mycogen2V732</v>
      </c>
      <c r="B2183" s="94" t="s">
        <v>2586</v>
      </c>
      <c r="C2183" s="94" t="s">
        <v>1971</v>
      </c>
      <c r="D2183" s="94" t="s">
        <v>1487</v>
      </c>
      <c r="E2183" s="17">
        <v>113</v>
      </c>
    </row>
    <row r="2184" spans="1:5" x14ac:dyDescent="0.15">
      <c r="A2184" s="94" t="str">
        <f t="shared" si="34"/>
        <v>Mycogen2W586</v>
      </c>
      <c r="B2184" s="94" t="s">
        <v>2586</v>
      </c>
      <c r="C2184" s="94" t="s">
        <v>1973</v>
      </c>
      <c r="D2184" s="94" t="s">
        <v>1788</v>
      </c>
      <c r="E2184" s="17">
        <v>105</v>
      </c>
    </row>
    <row r="2185" spans="1:5" x14ac:dyDescent="0.15">
      <c r="A2185" s="94" t="str">
        <f t="shared" si="34"/>
        <v>Mycogen2W587</v>
      </c>
      <c r="B2185" s="94" t="s">
        <v>2586</v>
      </c>
      <c r="C2185" s="94" t="s">
        <v>1972</v>
      </c>
      <c r="D2185" s="94" t="s">
        <v>1789</v>
      </c>
      <c r="E2185" s="17">
        <v>105</v>
      </c>
    </row>
    <row r="2186" spans="1:5" x14ac:dyDescent="0.15">
      <c r="A2186" s="94" t="str">
        <f t="shared" si="34"/>
        <v>Mycogen2W704</v>
      </c>
      <c r="B2186" s="94" t="s">
        <v>2586</v>
      </c>
      <c r="C2186" s="94" t="s">
        <v>1975</v>
      </c>
      <c r="D2186" s="94" t="s">
        <v>1788</v>
      </c>
      <c r="E2186" s="17">
        <v>111</v>
      </c>
    </row>
    <row r="2187" spans="1:5" x14ac:dyDescent="0.15">
      <c r="A2187" s="94" t="str">
        <f t="shared" si="34"/>
        <v>Mycogen2W705</v>
      </c>
      <c r="B2187" s="94" t="s">
        <v>2586</v>
      </c>
      <c r="C2187" s="94" t="s">
        <v>1974</v>
      </c>
      <c r="D2187" s="94" t="s">
        <v>1789</v>
      </c>
      <c r="E2187" s="17">
        <v>111</v>
      </c>
    </row>
    <row r="2188" spans="1:5" x14ac:dyDescent="0.15">
      <c r="A2188" s="94" t="str">
        <f t="shared" si="34"/>
        <v>Mycogen2W814</v>
      </c>
      <c r="B2188" s="94" t="s">
        <v>2586</v>
      </c>
      <c r="C2188" s="94" t="s">
        <v>2623</v>
      </c>
      <c r="D2188" s="94" t="s">
        <v>1490</v>
      </c>
      <c r="E2188" s="17">
        <v>115</v>
      </c>
    </row>
    <row r="2189" spans="1:5" x14ac:dyDescent="0.15">
      <c r="A2189" s="94" t="str">
        <f t="shared" si="34"/>
        <v>Mycogen2Y549</v>
      </c>
      <c r="B2189" s="94" t="s">
        <v>2586</v>
      </c>
      <c r="C2189" s="94" t="s">
        <v>667</v>
      </c>
      <c r="D2189" s="94" t="s">
        <v>636</v>
      </c>
      <c r="E2189" s="17">
        <v>103</v>
      </c>
    </row>
    <row r="2190" spans="1:5" x14ac:dyDescent="0.15">
      <c r="A2190" s="94" t="str">
        <f t="shared" si="34"/>
        <v>Mycogen2Y737</v>
      </c>
      <c r="B2190" s="94" t="s">
        <v>2586</v>
      </c>
      <c r="C2190" s="94" t="s">
        <v>2607</v>
      </c>
      <c r="D2190" s="94" t="s">
        <v>1788</v>
      </c>
      <c r="E2190" s="17">
        <v>113</v>
      </c>
    </row>
    <row r="2191" spans="1:5" x14ac:dyDescent="0.15">
      <c r="A2191" s="94" t="str">
        <f t="shared" si="34"/>
        <v>Mycogen2Y739</v>
      </c>
      <c r="B2191" s="94" t="s">
        <v>2586</v>
      </c>
      <c r="C2191" s="94" t="s">
        <v>1976</v>
      </c>
      <c r="D2191" s="94" t="s">
        <v>1789</v>
      </c>
      <c r="E2191" s="17">
        <v>113</v>
      </c>
    </row>
    <row r="2192" spans="1:5" x14ac:dyDescent="0.15">
      <c r="A2192" s="94" t="str">
        <f t="shared" si="34"/>
        <v>NC+1557VT3</v>
      </c>
      <c r="B2192" s="94" t="s">
        <v>2578</v>
      </c>
      <c r="C2192" s="94" t="s">
        <v>1019</v>
      </c>
      <c r="D2192" s="94" t="s">
        <v>1487</v>
      </c>
      <c r="E2192" s="17">
        <v>95</v>
      </c>
    </row>
    <row r="2193" spans="1:5" x14ac:dyDescent="0.15">
      <c r="A2193" s="94" t="str">
        <f t="shared" si="34"/>
        <v>NC+1887VT3</v>
      </c>
      <c r="B2193" s="94" t="s">
        <v>2578</v>
      </c>
      <c r="C2193" s="94" t="s">
        <v>1020</v>
      </c>
      <c r="D2193" s="94" t="s">
        <v>1487</v>
      </c>
      <c r="E2193" s="17">
        <v>98</v>
      </c>
    </row>
    <row r="2194" spans="1:5" x14ac:dyDescent="0.15">
      <c r="A2194" s="94" t="str">
        <f t="shared" si="34"/>
        <v>NC+2040HRD</v>
      </c>
      <c r="B2194" s="94" t="s">
        <v>2578</v>
      </c>
      <c r="C2194" s="94" t="s">
        <v>1021</v>
      </c>
      <c r="D2194" s="94" t="s">
        <v>1789</v>
      </c>
      <c r="E2194" s="17">
        <v>100</v>
      </c>
    </row>
    <row r="2195" spans="1:5" x14ac:dyDescent="0.15">
      <c r="A2195" s="94" t="str">
        <f t="shared" si="34"/>
        <v>NC+2227VT3</v>
      </c>
      <c r="B2195" s="94" t="s">
        <v>2578</v>
      </c>
      <c r="C2195" s="94" t="s">
        <v>1022</v>
      </c>
      <c r="D2195" s="94" t="s">
        <v>1487</v>
      </c>
      <c r="E2195" s="17">
        <v>102</v>
      </c>
    </row>
    <row r="2196" spans="1:5" x14ac:dyDescent="0.15">
      <c r="A2196" s="94" t="str">
        <f t="shared" si="34"/>
        <v>NC+4022VT3</v>
      </c>
      <c r="B2196" s="94" t="s">
        <v>2578</v>
      </c>
      <c r="C2196" s="94" t="s">
        <v>1977</v>
      </c>
      <c r="D2196" s="94" t="s">
        <v>1487</v>
      </c>
      <c r="E2196" s="17">
        <v>109</v>
      </c>
    </row>
    <row r="2197" spans="1:5" x14ac:dyDescent="0.15">
      <c r="A2197" s="94" t="str">
        <f t="shared" si="34"/>
        <v>NC+4250R</v>
      </c>
      <c r="B2197" s="94" t="s">
        <v>2578</v>
      </c>
      <c r="C2197" s="94" t="s">
        <v>1978</v>
      </c>
      <c r="D2197" s="94" t="s">
        <v>1786</v>
      </c>
      <c r="E2197" s="17">
        <v>107</v>
      </c>
    </row>
    <row r="2198" spans="1:5" x14ac:dyDescent="0.15">
      <c r="A2198" s="94" t="str">
        <f t="shared" si="34"/>
        <v>NC+4251RB</v>
      </c>
      <c r="B2198" s="94" t="s">
        <v>2578</v>
      </c>
      <c r="C2198" s="94" t="s">
        <v>1979</v>
      </c>
      <c r="D2198" s="94" t="s">
        <v>1488</v>
      </c>
      <c r="E2198" s="17">
        <v>107</v>
      </c>
    </row>
    <row r="2199" spans="1:5" x14ac:dyDescent="0.15">
      <c r="A2199" s="94" t="str">
        <f t="shared" si="34"/>
        <v>NC+4252VT3</v>
      </c>
      <c r="B2199" s="94" t="s">
        <v>2578</v>
      </c>
      <c r="C2199" s="94" t="s">
        <v>1980</v>
      </c>
      <c r="D2199" s="94" t="s">
        <v>1487</v>
      </c>
      <c r="E2199" s="17">
        <v>107</v>
      </c>
    </row>
    <row r="2200" spans="1:5" x14ac:dyDescent="0.15">
      <c r="A2200" s="94" t="str">
        <f t="shared" si="34"/>
        <v>NC+4447RBD</v>
      </c>
      <c r="B2200" s="94" t="s">
        <v>2578</v>
      </c>
      <c r="C2200" s="94" t="s">
        <v>2579</v>
      </c>
      <c r="D2200" s="94" t="s">
        <v>1486</v>
      </c>
      <c r="E2200" s="17">
        <v>110</v>
      </c>
    </row>
    <row r="2201" spans="1:5" x14ac:dyDescent="0.15">
      <c r="A2201" s="94" t="str">
        <f t="shared" si="34"/>
        <v>NC+4447RBD CK</v>
      </c>
      <c r="B2201" s="94" t="s">
        <v>2578</v>
      </c>
      <c r="C2201" s="94" t="s">
        <v>1023</v>
      </c>
      <c r="D2201" s="94" t="s">
        <v>1486</v>
      </c>
      <c r="E2201" s="17">
        <v>110</v>
      </c>
    </row>
    <row r="2202" spans="1:5" x14ac:dyDescent="0.15">
      <c r="A2202" s="94" t="str">
        <f t="shared" si="34"/>
        <v>NC+4511R</v>
      </c>
      <c r="B2202" s="94" t="s">
        <v>2578</v>
      </c>
      <c r="C2202" s="94" t="s">
        <v>1981</v>
      </c>
      <c r="D2202" s="94" t="s">
        <v>1786</v>
      </c>
      <c r="E2202" s="17">
        <v>109</v>
      </c>
    </row>
    <row r="2203" spans="1:5" x14ac:dyDescent="0.15">
      <c r="A2203" s="94" t="str">
        <f t="shared" si="34"/>
        <v>NC+4516BD</v>
      </c>
      <c r="B2203" s="94" t="s">
        <v>2578</v>
      </c>
      <c r="C2203" s="94" t="s">
        <v>1024</v>
      </c>
      <c r="D2203" s="94" t="s">
        <v>1484</v>
      </c>
      <c r="E2203" s="17">
        <v>109</v>
      </c>
    </row>
    <row r="2204" spans="1:5" x14ac:dyDescent="0.15">
      <c r="A2204" s="94" t="str">
        <f t="shared" si="34"/>
        <v>NC+4517VT3</v>
      </c>
      <c r="B2204" s="94" t="s">
        <v>2578</v>
      </c>
      <c r="C2204" s="94" t="s">
        <v>1982</v>
      </c>
      <c r="D2204" s="94" t="s">
        <v>1487</v>
      </c>
      <c r="E2204" s="17">
        <v>109</v>
      </c>
    </row>
    <row r="2205" spans="1:5" x14ac:dyDescent="0.15">
      <c r="A2205" s="94" t="str">
        <f t="shared" si="34"/>
        <v>NC+4582VT3</v>
      </c>
      <c r="B2205" s="94" t="s">
        <v>2578</v>
      </c>
      <c r="C2205" s="94" t="s">
        <v>1025</v>
      </c>
      <c r="D2205" s="94" t="s">
        <v>1487</v>
      </c>
      <c r="E2205" s="17">
        <v>110</v>
      </c>
    </row>
    <row r="2206" spans="1:5" x14ac:dyDescent="0.15">
      <c r="A2206" s="94" t="str">
        <f t="shared" si="34"/>
        <v>NC+4777VT3</v>
      </c>
      <c r="B2206" s="94" t="s">
        <v>2578</v>
      </c>
      <c r="C2206" s="94" t="s">
        <v>3157</v>
      </c>
      <c r="D2206" s="94" t="s">
        <v>1487</v>
      </c>
      <c r="E2206" s="17">
        <v>109</v>
      </c>
    </row>
    <row r="2207" spans="1:5" x14ac:dyDescent="0.15">
      <c r="A2207" s="94" t="str">
        <f t="shared" si="34"/>
        <v>NC+4777VT3</v>
      </c>
      <c r="B2207" s="94" t="s">
        <v>2578</v>
      </c>
      <c r="C2207" s="94" t="s">
        <v>3157</v>
      </c>
      <c r="D2207" s="94" t="s">
        <v>1487</v>
      </c>
      <c r="E2207" s="17">
        <v>109</v>
      </c>
    </row>
    <row r="2208" spans="1:5" x14ac:dyDescent="0.15">
      <c r="A2208" s="94" t="str">
        <f t="shared" si="34"/>
        <v>NC+4948RBD</v>
      </c>
      <c r="B2208" s="94" t="s">
        <v>2578</v>
      </c>
      <c r="C2208" s="94" t="s">
        <v>2580</v>
      </c>
      <c r="D2208" s="94" t="s">
        <v>1486</v>
      </c>
      <c r="E2208" s="17">
        <v>111</v>
      </c>
    </row>
    <row r="2209" spans="1:5" x14ac:dyDescent="0.15">
      <c r="A2209" s="94" t="str">
        <f t="shared" si="34"/>
        <v>NC+5220</v>
      </c>
      <c r="B2209" s="94" t="s">
        <v>2578</v>
      </c>
      <c r="C2209" s="94" t="s">
        <v>1983</v>
      </c>
      <c r="D2209" s="94" t="s">
        <v>2641</v>
      </c>
      <c r="E2209" s="17">
        <v>112</v>
      </c>
    </row>
    <row r="2210" spans="1:5" x14ac:dyDescent="0.15">
      <c r="A2210" s="94" t="str">
        <f t="shared" si="34"/>
        <v>NC+5221R</v>
      </c>
      <c r="B2210" s="94" t="s">
        <v>2578</v>
      </c>
      <c r="C2210" s="94" t="s">
        <v>2581</v>
      </c>
      <c r="D2210" s="94" t="s">
        <v>1786</v>
      </c>
      <c r="E2210" s="17">
        <v>112</v>
      </c>
    </row>
    <row r="2211" spans="1:5" x14ac:dyDescent="0.15">
      <c r="A2211" s="94" t="str">
        <f t="shared" si="34"/>
        <v>NC+5223RBD</v>
      </c>
      <c r="B2211" s="94" t="s">
        <v>2578</v>
      </c>
      <c r="C2211" s="94" t="s">
        <v>2582</v>
      </c>
      <c r="D2211" s="94" t="s">
        <v>1486</v>
      </c>
      <c r="E2211" s="17">
        <v>112</v>
      </c>
    </row>
    <row r="2212" spans="1:5" x14ac:dyDescent="0.15">
      <c r="A2212" s="94" t="str">
        <f t="shared" si="34"/>
        <v>NC+5224RB</v>
      </c>
      <c r="B2212" s="94" t="s">
        <v>2578</v>
      </c>
      <c r="C2212" s="94" t="s">
        <v>1984</v>
      </c>
      <c r="D2212" s="94" t="s">
        <v>1488</v>
      </c>
      <c r="E2212" s="17">
        <v>112</v>
      </c>
    </row>
    <row r="2213" spans="1:5" x14ac:dyDescent="0.15">
      <c r="A2213" s="94" t="str">
        <f t="shared" si="34"/>
        <v>NC+5225VT3</v>
      </c>
      <c r="B2213" s="94" t="s">
        <v>2578</v>
      </c>
      <c r="C2213" s="94" t="s">
        <v>1985</v>
      </c>
      <c r="D2213" s="94" t="s">
        <v>1487</v>
      </c>
      <c r="E2213" s="17">
        <v>112</v>
      </c>
    </row>
    <row r="2214" spans="1:5" x14ac:dyDescent="0.15">
      <c r="A2214" s="94" t="str">
        <f t="shared" si="34"/>
        <v>NC+5252VT3</v>
      </c>
      <c r="B2214" s="94" t="s">
        <v>2578</v>
      </c>
      <c r="C2214" s="94" t="s">
        <v>2306</v>
      </c>
      <c r="D2214" s="94" t="s">
        <v>1487</v>
      </c>
      <c r="E2214" s="17">
        <v>107</v>
      </c>
    </row>
    <row r="2215" spans="1:5" x14ac:dyDescent="0.15">
      <c r="A2215" s="94" t="str">
        <f t="shared" si="34"/>
        <v>NC+5357VT3</v>
      </c>
      <c r="B2215" s="94" t="s">
        <v>2578</v>
      </c>
      <c r="C2215" s="94" t="s">
        <v>2307</v>
      </c>
      <c r="D2215" s="94" t="s">
        <v>1487</v>
      </c>
      <c r="E2215" s="17">
        <v>112</v>
      </c>
    </row>
    <row r="2216" spans="1:5" x14ac:dyDescent="0.15">
      <c r="A2216" s="94" t="str">
        <f t="shared" si="34"/>
        <v>NC+5386BD</v>
      </c>
      <c r="B2216" s="94" t="s">
        <v>2578</v>
      </c>
      <c r="C2216" s="94" t="s">
        <v>2308</v>
      </c>
      <c r="D2216" s="94" t="s">
        <v>1484</v>
      </c>
      <c r="E2216" s="17">
        <v>112</v>
      </c>
    </row>
    <row r="2217" spans="1:5" x14ac:dyDescent="0.15">
      <c r="A2217" s="94" t="str">
        <f t="shared" si="34"/>
        <v>NC+5387VT3</v>
      </c>
      <c r="B2217" s="94" t="s">
        <v>2578</v>
      </c>
      <c r="C2217" s="94" t="s">
        <v>2309</v>
      </c>
      <c r="D2217" s="94" t="s">
        <v>1487</v>
      </c>
      <c r="E2217" s="17">
        <v>112</v>
      </c>
    </row>
    <row r="2218" spans="1:5" x14ac:dyDescent="0.15">
      <c r="A2218" s="94" t="str">
        <f t="shared" si="34"/>
        <v>NC+5450R</v>
      </c>
      <c r="B2218" s="94" t="s">
        <v>2578</v>
      </c>
      <c r="C2218" s="94" t="s">
        <v>2310</v>
      </c>
      <c r="D2218" s="94" t="s">
        <v>1786</v>
      </c>
      <c r="E2218" s="17">
        <v>114</v>
      </c>
    </row>
    <row r="2219" spans="1:5" x14ac:dyDescent="0.15">
      <c r="A2219" s="94" t="str">
        <f t="shared" si="34"/>
        <v>NC+5451RB</v>
      </c>
      <c r="B2219" s="94" t="s">
        <v>2578</v>
      </c>
      <c r="C2219" s="94" t="s">
        <v>2583</v>
      </c>
      <c r="D2219" s="94" t="s">
        <v>1488</v>
      </c>
      <c r="E2219" s="17">
        <v>114</v>
      </c>
    </row>
    <row r="2220" spans="1:5" x14ac:dyDescent="0.15">
      <c r="A2220" s="94" t="str">
        <f t="shared" si="34"/>
        <v>NC+5453VT3</v>
      </c>
      <c r="B2220" s="94" t="s">
        <v>2578</v>
      </c>
      <c r="C2220" s="94" t="s">
        <v>2584</v>
      </c>
      <c r="D2220" s="94" t="s">
        <v>1487</v>
      </c>
      <c r="E2220" s="17">
        <v>114</v>
      </c>
    </row>
    <row r="2221" spans="1:5" x14ac:dyDescent="0.15">
      <c r="A2221" s="94" t="str">
        <f t="shared" si="34"/>
        <v>NC+6125RBD</v>
      </c>
      <c r="B2221" s="94" t="s">
        <v>2578</v>
      </c>
      <c r="C2221" s="94" t="s">
        <v>2585</v>
      </c>
      <c r="D2221" s="94" t="s">
        <v>1486</v>
      </c>
      <c r="E2221" s="17">
        <v>116</v>
      </c>
    </row>
    <row r="2222" spans="1:5" x14ac:dyDescent="0.15">
      <c r="A2222" s="94" t="str">
        <f t="shared" si="34"/>
        <v>NK35C-3000GT</v>
      </c>
      <c r="B2222" s="94" t="s">
        <v>2311</v>
      </c>
      <c r="C2222" s="94" t="s">
        <v>1026</v>
      </c>
      <c r="D2222" s="94" t="s">
        <v>1796</v>
      </c>
      <c r="E2222" s="17">
        <v>96</v>
      </c>
    </row>
    <row r="2223" spans="1:5" x14ac:dyDescent="0.15">
      <c r="A2223" s="94" t="str">
        <f t="shared" si="34"/>
        <v>NK35C-CB/LL</v>
      </c>
      <c r="B2223" s="94" t="s">
        <v>2311</v>
      </c>
      <c r="C2223" s="94" t="s">
        <v>2312</v>
      </c>
      <c r="D2223" s="94" t="s">
        <v>1491</v>
      </c>
      <c r="E2223" s="17">
        <v>96</v>
      </c>
    </row>
    <row r="2224" spans="1:5" x14ac:dyDescent="0.15">
      <c r="A2224" s="94" t="str">
        <f t="shared" si="34"/>
        <v>NK35C-GT</v>
      </c>
      <c r="B2224" s="94" t="s">
        <v>2311</v>
      </c>
      <c r="C2224" s="94" t="s">
        <v>2313</v>
      </c>
      <c r="D2224" s="94" t="s">
        <v>7</v>
      </c>
      <c r="E2224" s="17">
        <v>96</v>
      </c>
    </row>
    <row r="2225" spans="1:5" x14ac:dyDescent="0.15">
      <c r="A2225" s="94" t="str">
        <f t="shared" si="34"/>
        <v>NK36-T3</v>
      </c>
      <c r="B2225" s="94" t="s">
        <v>2311</v>
      </c>
      <c r="C2225" s="94" t="s">
        <v>2314</v>
      </c>
      <c r="D2225" s="94" t="s">
        <v>1491</v>
      </c>
      <c r="E2225" s="17">
        <v>99</v>
      </c>
    </row>
    <row r="2226" spans="1:5" x14ac:dyDescent="0.15">
      <c r="A2226" s="94" t="str">
        <f t="shared" si="34"/>
        <v>NK37D-GT</v>
      </c>
      <c r="B2226" s="94" t="s">
        <v>2311</v>
      </c>
      <c r="C2226" s="94" t="s">
        <v>2315</v>
      </c>
      <c r="D2226" s="94" t="s">
        <v>7</v>
      </c>
      <c r="E2226" s="17">
        <v>97</v>
      </c>
    </row>
    <row r="2227" spans="1:5" x14ac:dyDescent="0.15">
      <c r="A2227" s="94" t="str">
        <f t="shared" si="34"/>
        <v>NK40T-3000GT</v>
      </c>
      <c r="B2227" s="94" t="s">
        <v>2311</v>
      </c>
      <c r="C2227" s="94" t="s">
        <v>2316</v>
      </c>
      <c r="D2227" s="94" t="s">
        <v>1796</v>
      </c>
      <c r="E2227" s="17">
        <v>99</v>
      </c>
    </row>
    <row r="2228" spans="1:5" x14ac:dyDescent="0.15">
      <c r="A2228" s="94" t="str">
        <f t="shared" si="34"/>
        <v>NK40T-CB/LL/RW</v>
      </c>
      <c r="B2228" s="94" t="s">
        <v>2311</v>
      </c>
      <c r="C2228" s="94" t="s">
        <v>2317</v>
      </c>
      <c r="D2228" s="94" t="s">
        <v>1792</v>
      </c>
      <c r="E2228" s="17">
        <v>99</v>
      </c>
    </row>
    <row r="2229" spans="1:5" x14ac:dyDescent="0.15">
      <c r="A2229" s="94" t="str">
        <f t="shared" si="34"/>
        <v>NK40T-GT/CB/LL</v>
      </c>
      <c r="B2229" s="94" t="s">
        <v>2311</v>
      </c>
      <c r="C2229" s="94" t="s">
        <v>2318</v>
      </c>
      <c r="D2229" s="94" t="s">
        <v>1791</v>
      </c>
      <c r="E2229" s="17">
        <v>99</v>
      </c>
    </row>
    <row r="2230" spans="1:5" x14ac:dyDescent="0.15">
      <c r="A2230" s="94" t="str">
        <f t="shared" si="34"/>
        <v>NK45A-3000GT</v>
      </c>
      <c r="B2230" s="94" t="s">
        <v>2311</v>
      </c>
      <c r="C2230" s="94" t="s">
        <v>1027</v>
      </c>
      <c r="D2230" s="94" t="s">
        <v>1796</v>
      </c>
      <c r="E2230" s="17">
        <v>101</v>
      </c>
    </row>
    <row r="2231" spans="1:5" x14ac:dyDescent="0.15">
      <c r="A2231" s="94" t="str">
        <f t="shared" si="34"/>
        <v>NK45-A5</v>
      </c>
      <c r="B2231" s="94" t="s">
        <v>2311</v>
      </c>
      <c r="C2231" s="94" t="s">
        <v>2319</v>
      </c>
      <c r="D2231" s="94" t="s">
        <v>1792</v>
      </c>
      <c r="E2231" s="17">
        <v>101</v>
      </c>
    </row>
    <row r="2232" spans="1:5" x14ac:dyDescent="0.15">
      <c r="A2232" s="94" t="str">
        <f t="shared" si="34"/>
        <v>NK45-A6</v>
      </c>
      <c r="B2232" s="94" t="s">
        <v>2311</v>
      </c>
      <c r="C2232" s="94" t="s">
        <v>2320</v>
      </c>
      <c r="D2232" s="94" t="s">
        <v>1491</v>
      </c>
      <c r="E2232" s="17">
        <v>101</v>
      </c>
    </row>
    <row r="2233" spans="1:5" x14ac:dyDescent="0.15">
      <c r="A2233" s="94" t="str">
        <f t="shared" si="34"/>
        <v>NK45A-GT</v>
      </c>
      <c r="B2233" s="94" t="s">
        <v>2311</v>
      </c>
      <c r="C2233" s="94" t="s">
        <v>2321</v>
      </c>
      <c r="D2233" s="94" t="s">
        <v>7</v>
      </c>
      <c r="E2233" s="17">
        <v>101</v>
      </c>
    </row>
    <row r="2234" spans="1:5" x14ac:dyDescent="0.15">
      <c r="A2234" s="94" t="str">
        <f t="shared" si="34"/>
        <v>NK45A-GT/CB/LL</v>
      </c>
      <c r="B2234" s="94" t="s">
        <v>2311</v>
      </c>
      <c r="C2234" s="94" t="s">
        <v>2322</v>
      </c>
      <c r="D2234" s="94" t="s">
        <v>1791</v>
      </c>
      <c r="E2234" s="17">
        <v>101</v>
      </c>
    </row>
    <row r="2235" spans="1:5" x14ac:dyDescent="0.15">
      <c r="A2235" s="94" t="str">
        <f t="shared" si="34"/>
        <v>NK45A-LL</v>
      </c>
      <c r="B2235" s="94" t="s">
        <v>2311</v>
      </c>
      <c r="C2235" s="94" t="s">
        <v>2323</v>
      </c>
      <c r="D2235" s="94" t="s">
        <v>1787</v>
      </c>
      <c r="E2235" s="17">
        <v>101</v>
      </c>
    </row>
    <row r="2236" spans="1:5" x14ac:dyDescent="0.15">
      <c r="A2236" s="94" t="str">
        <f t="shared" si="34"/>
        <v>NK48G-3000GT</v>
      </c>
      <c r="B2236" s="94" t="s">
        <v>2311</v>
      </c>
      <c r="C2236" s="94" t="s">
        <v>1028</v>
      </c>
      <c r="D2236" s="94" t="s">
        <v>1796</v>
      </c>
      <c r="E2236" s="17">
        <v>103</v>
      </c>
    </row>
    <row r="2237" spans="1:5" x14ac:dyDescent="0.15">
      <c r="A2237" s="94" t="str">
        <f t="shared" si="34"/>
        <v>NK48G-CB/LL</v>
      </c>
      <c r="B2237" s="94" t="s">
        <v>2311</v>
      </c>
      <c r="C2237" s="94" t="s">
        <v>2324</v>
      </c>
      <c r="D2237" s="94" t="s">
        <v>1491</v>
      </c>
      <c r="E2237" s="17">
        <v>103</v>
      </c>
    </row>
    <row r="2238" spans="1:5" x14ac:dyDescent="0.15">
      <c r="A2238" s="94" t="str">
        <f t="shared" si="34"/>
        <v>NK48G-CB/LL/RW</v>
      </c>
      <c r="B2238" s="94" t="s">
        <v>2311</v>
      </c>
      <c r="C2238" s="94" t="s">
        <v>2325</v>
      </c>
      <c r="D2238" s="94" t="s">
        <v>1792</v>
      </c>
      <c r="E2238" s="17">
        <v>103</v>
      </c>
    </row>
    <row r="2239" spans="1:5" x14ac:dyDescent="0.15">
      <c r="A2239" s="94" t="str">
        <f t="shared" si="34"/>
        <v>NK48G-GT</v>
      </c>
      <c r="B2239" s="94" t="s">
        <v>2311</v>
      </c>
      <c r="C2239" s="94" t="s">
        <v>2326</v>
      </c>
      <c r="D2239" s="94" t="s">
        <v>7</v>
      </c>
      <c r="E2239" s="17">
        <v>103</v>
      </c>
    </row>
    <row r="2240" spans="1:5" x14ac:dyDescent="0.15">
      <c r="A2240" s="94" t="str">
        <f t="shared" si="34"/>
        <v>NK48S-3000GT</v>
      </c>
      <c r="B2240" s="94" t="s">
        <v>2311</v>
      </c>
      <c r="C2240" s="94" t="s">
        <v>668</v>
      </c>
      <c r="D2240" s="94" t="s">
        <v>1796</v>
      </c>
      <c r="E2240" s="17">
        <v>103</v>
      </c>
    </row>
    <row r="2241" spans="1:5" x14ac:dyDescent="0.15">
      <c r="A2241" s="94" t="str">
        <f t="shared" si="34"/>
        <v>NK48S-CB/LL/RW</v>
      </c>
      <c r="B2241" s="94" t="s">
        <v>2311</v>
      </c>
      <c r="C2241" s="94" t="s">
        <v>669</v>
      </c>
      <c r="D2241" s="94" t="s">
        <v>1792</v>
      </c>
      <c r="E2241" s="17">
        <v>103</v>
      </c>
    </row>
    <row r="2242" spans="1:5" x14ac:dyDescent="0.15">
      <c r="A2242" s="94" t="str">
        <f t="shared" ref="A2242:A2305" si="35">B2242&amp;C2242</f>
        <v>NK48S-GT</v>
      </c>
      <c r="B2242" s="94" t="s">
        <v>2311</v>
      </c>
      <c r="C2242" s="94" t="s">
        <v>670</v>
      </c>
      <c r="D2242" s="94" t="s">
        <v>7</v>
      </c>
      <c r="E2242" s="17">
        <v>103</v>
      </c>
    </row>
    <row r="2243" spans="1:5" x14ac:dyDescent="0.15">
      <c r="A2243" s="94" t="str">
        <f t="shared" si="35"/>
        <v>NK51T-3000GT</v>
      </c>
      <c r="B2243" s="94" t="s">
        <v>2311</v>
      </c>
      <c r="C2243" s="94" t="s">
        <v>1029</v>
      </c>
      <c r="D2243" s="94" t="s">
        <v>1796</v>
      </c>
      <c r="E2243" s="17">
        <v>104</v>
      </c>
    </row>
    <row r="2244" spans="1:5" x14ac:dyDescent="0.15">
      <c r="A2244" s="94" t="str">
        <f t="shared" si="35"/>
        <v>NK51-T6</v>
      </c>
      <c r="B2244" s="94" t="s">
        <v>2311</v>
      </c>
      <c r="C2244" s="94" t="s">
        <v>2327</v>
      </c>
      <c r="D2244" s="94" t="s">
        <v>1792</v>
      </c>
      <c r="E2244" s="17">
        <v>104</v>
      </c>
    </row>
    <row r="2245" spans="1:5" x14ac:dyDescent="0.15">
      <c r="A2245" s="94" t="str">
        <f t="shared" si="35"/>
        <v>NK51T-GT/CB/LL</v>
      </c>
      <c r="B2245" s="94" t="s">
        <v>2311</v>
      </c>
      <c r="C2245" s="94" t="s">
        <v>2328</v>
      </c>
      <c r="D2245" s="94" t="s">
        <v>1791</v>
      </c>
      <c r="E2245" s="17">
        <v>104</v>
      </c>
    </row>
    <row r="2246" spans="1:5" x14ac:dyDescent="0.15">
      <c r="A2246" s="94" t="str">
        <f t="shared" si="35"/>
        <v>NK52A-3000GT</v>
      </c>
      <c r="B2246" s="94" t="s">
        <v>2311</v>
      </c>
      <c r="C2246" s="94" t="s">
        <v>671</v>
      </c>
      <c r="D2246" s="94" t="s">
        <v>1796</v>
      </c>
      <c r="E2246" s="17">
        <v>104</v>
      </c>
    </row>
    <row r="2247" spans="1:5" x14ac:dyDescent="0.15">
      <c r="A2247" s="94" t="str">
        <f t="shared" si="35"/>
        <v>NK52A-CB/LL/RW</v>
      </c>
      <c r="B2247" s="94" t="s">
        <v>2311</v>
      </c>
      <c r="C2247" s="94" t="s">
        <v>672</v>
      </c>
      <c r="D2247" s="94" t="s">
        <v>1792</v>
      </c>
      <c r="E2247" s="17">
        <v>104</v>
      </c>
    </row>
    <row r="2248" spans="1:5" x14ac:dyDescent="0.15">
      <c r="A2248" s="94" t="str">
        <f t="shared" si="35"/>
        <v>NK53W-3000GT</v>
      </c>
      <c r="B2248" s="94" t="s">
        <v>2311</v>
      </c>
      <c r="C2248" s="94" t="s">
        <v>1030</v>
      </c>
      <c r="D2248" s="94" t="s">
        <v>1796</v>
      </c>
      <c r="E2248" s="17">
        <v>105</v>
      </c>
    </row>
    <row r="2249" spans="1:5" x14ac:dyDescent="0.15">
      <c r="A2249" s="94" t="str">
        <f t="shared" si="35"/>
        <v>NK53W-3000GT</v>
      </c>
      <c r="B2249" s="94" t="s">
        <v>2311</v>
      </c>
      <c r="C2249" s="94" t="s">
        <v>1030</v>
      </c>
      <c r="D2249" s="94" t="s">
        <v>1796</v>
      </c>
      <c r="E2249" s="17">
        <v>105</v>
      </c>
    </row>
    <row r="2250" spans="1:5" x14ac:dyDescent="0.15">
      <c r="A2250" s="94" t="str">
        <f t="shared" si="35"/>
        <v>NK54B-3000GT</v>
      </c>
      <c r="B2250" s="94" t="s">
        <v>2311</v>
      </c>
      <c r="C2250" s="94" t="s">
        <v>1651</v>
      </c>
      <c r="D2250" s="94" t="s">
        <v>1796</v>
      </c>
      <c r="E2250" s="17">
        <v>105</v>
      </c>
    </row>
    <row r="2251" spans="1:5" x14ac:dyDescent="0.15">
      <c r="A2251" s="94" t="str">
        <f t="shared" si="35"/>
        <v>NK58L-3000GT</v>
      </c>
      <c r="B2251" s="94" t="s">
        <v>2311</v>
      </c>
      <c r="C2251" s="94" t="s">
        <v>1031</v>
      </c>
      <c r="D2251" s="94" t="s">
        <v>1796</v>
      </c>
      <c r="E2251" s="17">
        <v>106</v>
      </c>
    </row>
    <row r="2252" spans="1:5" x14ac:dyDescent="0.15">
      <c r="A2252" s="94" t="str">
        <f t="shared" si="35"/>
        <v>NK60B-3000GT</v>
      </c>
      <c r="B2252" s="94" t="s">
        <v>2311</v>
      </c>
      <c r="C2252" s="94" t="s">
        <v>1656</v>
      </c>
      <c r="D2252" s="94" t="s">
        <v>1796</v>
      </c>
      <c r="E2252" s="17">
        <v>107</v>
      </c>
    </row>
    <row r="2253" spans="1:5" x14ac:dyDescent="0.15">
      <c r="A2253" s="94" t="str">
        <f t="shared" si="35"/>
        <v>NK60-B4</v>
      </c>
      <c r="B2253" s="94" t="s">
        <v>2311</v>
      </c>
      <c r="C2253" s="94" t="s">
        <v>1653</v>
      </c>
      <c r="D2253" s="94" t="s">
        <v>1792</v>
      </c>
      <c r="E2253" s="17">
        <v>107</v>
      </c>
    </row>
    <row r="2254" spans="1:5" x14ac:dyDescent="0.15">
      <c r="A2254" s="94" t="str">
        <f t="shared" si="35"/>
        <v>NK60-B6</v>
      </c>
      <c r="B2254" s="94" t="s">
        <v>2311</v>
      </c>
      <c r="C2254" s="94" t="s">
        <v>1654</v>
      </c>
      <c r="D2254" s="94" t="s">
        <v>1491</v>
      </c>
      <c r="E2254" s="17">
        <v>107</v>
      </c>
    </row>
    <row r="2255" spans="1:5" x14ac:dyDescent="0.15">
      <c r="A2255" s="94" t="str">
        <f t="shared" si="35"/>
        <v>NK60-G7</v>
      </c>
      <c r="B2255" s="94" t="s">
        <v>2311</v>
      </c>
      <c r="C2255" s="94" t="s">
        <v>1655</v>
      </c>
      <c r="D2255" s="94" t="s">
        <v>1792</v>
      </c>
      <c r="E2255" s="17">
        <v>108</v>
      </c>
    </row>
    <row r="2256" spans="1:5" x14ac:dyDescent="0.15">
      <c r="A2256" s="94" t="str">
        <f t="shared" si="35"/>
        <v>NK60-G7 CK</v>
      </c>
      <c r="B2256" s="94" t="s">
        <v>2311</v>
      </c>
      <c r="C2256" s="94" t="s">
        <v>1032</v>
      </c>
      <c r="D2256" s="94" t="s">
        <v>1792</v>
      </c>
      <c r="E2256" s="17">
        <v>108</v>
      </c>
    </row>
    <row r="2257" spans="1:5" x14ac:dyDescent="0.15">
      <c r="A2257" s="94" t="str">
        <f t="shared" si="35"/>
        <v>NK60G-GT/CB/LL</v>
      </c>
      <c r="B2257" s="94" t="s">
        <v>2311</v>
      </c>
      <c r="C2257" s="94" t="s">
        <v>1657</v>
      </c>
      <c r="D2257" s="94" t="s">
        <v>1791</v>
      </c>
      <c r="E2257" s="17">
        <v>108</v>
      </c>
    </row>
    <row r="2258" spans="1:5" x14ac:dyDescent="0.15">
      <c r="A2258" s="94" t="str">
        <f t="shared" si="35"/>
        <v>NK60-J3</v>
      </c>
      <c r="B2258" s="94" t="s">
        <v>2311</v>
      </c>
      <c r="C2258" s="94" t="s">
        <v>1652</v>
      </c>
      <c r="D2258" s="94" t="s">
        <v>1787</v>
      </c>
      <c r="E2258" s="17">
        <v>107</v>
      </c>
    </row>
    <row r="2259" spans="1:5" x14ac:dyDescent="0.15">
      <c r="A2259" s="94" t="str">
        <f t="shared" si="35"/>
        <v>NK61P-3000GT</v>
      </c>
      <c r="B2259" s="94" t="s">
        <v>2311</v>
      </c>
      <c r="C2259" s="94" t="s">
        <v>673</v>
      </c>
      <c r="D2259" s="94" t="s">
        <v>1796</v>
      </c>
      <c r="E2259" s="17">
        <v>108</v>
      </c>
    </row>
    <row r="2260" spans="1:5" x14ac:dyDescent="0.15">
      <c r="A2260" s="94" t="str">
        <f t="shared" si="35"/>
        <v>NK63R-3000GT</v>
      </c>
      <c r="B2260" s="94" t="s">
        <v>2311</v>
      </c>
      <c r="C2260" s="94" t="s">
        <v>674</v>
      </c>
      <c r="D2260" s="94" t="s">
        <v>1796</v>
      </c>
      <c r="E2260" s="17">
        <v>109</v>
      </c>
    </row>
    <row r="2261" spans="1:5" x14ac:dyDescent="0.15">
      <c r="A2261" s="94" t="str">
        <f t="shared" si="35"/>
        <v>NK63R-GT</v>
      </c>
      <c r="B2261" s="94" t="s">
        <v>2311</v>
      </c>
      <c r="C2261" s="94" t="s">
        <v>675</v>
      </c>
      <c r="D2261" s="94" t="s">
        <v>7</v>
      </c>
      <c r="E2261" s="17">
        <v>109</v>
      </c>
    </row>
    <row r="2262" spans="1:5" x14ac:dyDescent="0.15">
      <c r="A2262" s="94" t="str">
        <f t="shared" si="35"/>
        <v>NK64Z-00</v>
      </c>
      <c r="B2262" s="94" t="s">
        <v>2311</v>
      </c>
      <c r="C2262" s="94" t="s">
        <v>1659</v>
      </c>
      <c r="D2262" s="94" t="s">
        <v>2641</v>
      </c>
      <c r="E2262" s="17">
        <v>109</v>
      </c>
    </row>
    <row r="2263" spans="1:5" x14ac:dyDescent="0.15">
      <c r="A2263" s="94" t="str">
        <f t="shared" si="35"/>
        <v>NK64-Z5</v>
      </c>
      <c r="B2263" s="94" t="s">
        <v>2311</v>
      </c>
      <c r="C2263" s="94" t="s">
        <v>1658</v>
      </c>
      <c r="D2263" s="94" t="s">
        <v>1491</v>
      </c>
      <c r="E2263" s="17">
        <v>109</v>
      </c>
    </row>
    <row r="2264" spans="1:5" x14ac:dyDescent="0.15">
      <c r="A2264" s="94" t="str">
        <f t="shared" si="35"/>
        <v>NK64Z-CB/LL/RW</v>
      </c>
      <c r="B2264" s="94" t="s">
        <v>2311</v>
      </c>
      <c r="C2264" s="94" t="s">
        <v>1660</v>
      </c>
      <c r="D2264" s="94" t="s">
        <v>1792</v>
      </c>
      <c r="E2264" s="17">
        <v>109</v>
      </c>
    </row>
    <row r="2265" spans="1:5" x14ac:dyDescent="0.15">
      <c r="A2265" s="94" t="str">
        <f t="shared" si="35"/>
        <v>NK67-W2</v>
      </c>
      <c r="B2265" s="94" t="s">
        <v>2311</v>
      </c>
      <c r="C2265" s="94" t="s">
        <v>1661</v>
      </c>
      <c r="D2265" s="94" t="s">
        <v>1792</v>
      </c>
      <c r="E2265" s="17">
        <v>109</v>
      </c>
    </row>
    <row r="2266" spans="1:5" x14ac:dyDescent="0.15">
      <c r="A2266" s="94" t="str">
        <f t="shared" si="35"/>
        <v>NK67-W5</v>
      </c>
      <c r="B2266" s="94" t="s">
        <v>2311</v>
      </c>
      <c r="C2266" s="94" t="s">
        <v>1662</v>
      </c>
      <c r="D2266" s="94" t="s">
        <v>1491</v>
      </c>
      <c r="E2266" s="17">
        <v>109</v>
      </c>
    </row>
    <row r="2267" spans="1:5" x14ac:dyDescent="0.15">
      <c r="A2267" s="94" t="str">
        <f t="shared" si="35"/>
        <v>NK67W-GT/CB/LL</v>
      </c>
      <c r="B2267" s="94" t="s">
        <v>2311</v>
      </c>
      <c r="C2267" s="94" t="s">
        <v>1663</v>
      </c>
      <c r="D2267" s="94" t="s">
        <v>1791</v>
      </c>
      <c r="E2267" s="17">
        <v>109</v>
      </c>
    </row>
    <row r="2268" spans="1:5" x14ac:dyDescent="0.15">
      <c r="A2268" s="94" t="str">
        <f t="shared" si="35"/>
        <v>NK68-B8</v>
      </c>
      <c r="B2268" s="94" t="s">
        <v>2311</v>
      </c>
      <c r="C2268" s="94" t="s">
        <v>1664</v>
      </c>
      <c r="D2268" s="94" t="s">
        <v>1491</v>
      </c>
      <c r="E2268" s="17">
        <v>110</v>
      </c>
    </row>
    <row r="2269" spans="1:5" x14ac:dyDescent="0.15">
      <c r="A2269" s="94" t="str">
        <f t="shared" si="35"/>
        <v>NK68B-CB/LL/RW</v>
      </c>
      <c r="B2269" s="94" t="s">
        <v>2311</v>
      </c>
      <c r="C2269" s="94" t="s">
        <v>1665</v>
      </c>
      <c r="D2269" s="94" t="s">
        <v>1792</v>
      </c>
      <c r="E2269" s="17">
        <v>110</v>
      </c>
    </row>
    <row r="2270" spans="1:5" x14ac:dyDescent="0.15">
      <c r="A2270" s="94" t="str">
        <f t="shared" si="35"/>
        <v>NK68B-GT</v>
      </c>
      <c r="B2270" s="94" t="s">
        <v>2311</v>
      </c>
      <c r="C2270" s="94" t="s">
        <v>1666</v>
      </c>
      <c r="D2270" s="94" t="s">
        <v>7</v>
      </c>
      <c r="E2270" s="17">
        <v>110</v>
      </c>
    </row>
    <row r="2271" spans="1:5" x14ac:dyDescent="0.15">
      <c r="A2271" s="94" t="str">
        <f t="shared" si="35"/>
        <v>NK69L-GT</v>
      </c>
      <c r="B2271" s="94" t="s">
        <v>2311</v>
      </c>
      <c r="C2271" s="94" t="s">
        <v>676</v>
      </c>
      <c r="D2271" s="94" t="s">
        <v>7</v>
      </c>
      <c r="E2271" s="17">
        <v>111</v>
      </c>
    </row>
    <row r="2272" spans="1:5" x14ac:dyDescent="0.15">
      <c r="A2272" s="94" t="str">
        <f t="shared" si="35"/>
        <v>NK71-M1</v>
      </c>
      <c r="B2272" s="94" t="s">
        <v>2311</v>
      </c>
      <c r="C2272" s="94" t="s">
        <v>1667</v>
      </c>
      <c r="D2272" s="94" t="s">
        <v>1485</v>
      </c>
      <c r="E2272" s="17">
        <v>112</v>
      </c>
    </row>
    <row r="2273" spans="1:5" x14ac:dyDescent="0.15">
      <c r="A2273" s="94" t="str">
        <f t="shared" si="35"/>
        <v>NK71M-3000GT</v>
      </c>
      <c r="B2273" s="94" t="s">
        <v>2311</v>
      </c>
      <c r="C2273" s="94" t="s">
        <v>1668</v>
      </c>
      <c r="D2273" s="94" t="s">
        <v>1796</v>
      </c>
      <c r="E2273" s="17">
        <v>112</v>
      </c>
    </row>
    <row r="2274" spans="1:5" x14ac:dyDescent="0.15">
      <c r="A2274" s="94" t="str">
        <f t="shared" si="35"/>
        <v>NK71M-GT/CB/LL</v>
      </c>
      <c r="B2274" s="94" t="s">
        <v>2311</v>
      </c>
      <c r="C2274" s="94" t="s">
        <v>1669</v>
      </c>
      <c r="D2274" s="94" t="s">
        <v>1791</v>
      </c>
      <c r="E2274" s="17">
        <v>112</v>
      </c>
    </row>
    <row r="2275" spans="1:5" x14ac:dyDescent="0.15">
      <c r="A2275" s="94" t="str">
        <f t="shared" si="35"/>
        <v>NK71M-LL</v>
      </c>
      <c r="B2275" s="94" t="s">
        <v>2311</v>
      </c>
      <c r="C2275" s="94" t="s">
        <v>1670</v>
      </c>
      <c r="D2275" s="94" t="s">
        <v>1787</v>
      </c>
      <c r="E2275" s="17">
        <v>112</v>
      </c>
    </row>
    <row r="2276" spans="1:5" x14ac:dyDescent="0.15">
      <c r="A2276" s="94" t="str">
        <f t="shared" si="35"/>
        <v>NK72D-3000GT</v>
      </c>
      <c r="B2276" s="94" t="s">
        <v>2311</v>
      </c>
      <c r="C2276" s="94" t="s">
        <v>1672</v>
      </c>
      <c r="D2276" s="94" t="s">
        <v>1796</v>
      </c>
      <c r="E2276" s="17">
        <v>112</v>
      </c>
    </row>
    <row r="2277" spans="1:5" x14ac:dyDescent="0.15">
      <c r="A2277" s="94" t="str">
        <f t="shared" si="35"/>
        <v>NK72D-CB/LL/RW</v>
      </c>
      <c r="B2277" s="94" t="s">
        <v>2311</v>
      </c>
      <c r="C2277" s="94" t="s">
        <v>1673</v>
      </c>
      <c r="D2277" s="94" t="s">
        <v>1792</v>
      </c>
      <c r="E2277" s="17">
        <v>112</v>
      </c>
    </row>
    <row r="2278" spans="1:5" x14ac:dyDescent="0.15">
      <c r="A2278" s="94" t="str">
        <f t="shared" si="35"/>
        <v>NK72D-GT/CB/LL</v>
      </c>
      <c r="B2278" s="94" t="s">
        <v>2311</v>
      </c>
      <c r="C2278" s="94" t="s">
        <v>1674</v>
      </c>
      <c r="D2278" s="94" t="s">
        <v>1791</v>
      </c>
      <c r="E2278" s="17">
        <v>112</v>
      </c>
    </row>
    <row r="2279" spans="1:5" x14ac:dyDescent="0.15">
      <c r="A2279" s="94" t="str">
        <f t="shared" si="35"/>
        <v>NK72K-GT/CB/LL</v>
      </c>
      <c r="B2279" s="94" t="s">
        <v>2311</v>
      </c>
      <c r="C2279" s="94" t="s">
        <v>677</v>
      </c>
      <c r="D2279" s="94" t="s">
        <v>1791</v>
      </c>
      <c r="E2279" s="17">
        <v>112</v>
      </c>
    </row>
    <row r="2280" spans="1:5" x14ac:dyDescent="0.15">
      <c r="A2280" s="94" t="str">
        <f t="shared" si="35"/>
        <v>NK72Q-3000GT</v>
      </c>
      <c r="B2280" s="94" t="s">
        <v>2311</v>
      </c>
      <c r="C2280" s="94" t="s">
        <v>678</v>
      </c>
      <c r="D2280" s="94" t="s">
        <v>1796</v>
      </c>
      <c r="E2280" s="17">
        <v>112</v>
      </c>
    </row>
    <row r="2281" spans="1:5" x14ac:dyDescent="0.15">
      <c r="A2281" s="94" t="str">
        <f t="shared" si="35"/>
        <v>NK72-Q6</v>
      </c>
      <c r="B2281" s="94" t="s">
        <v>2311</v>
      </c>
      <c r="C2281" s="94" t="s">
        <v>1671</v>
      </c>
      <c r="D2281" s="94" t="s">
        <v>1491</v>
      </c>
      <c r="E2281" s="17">
        <v>112</v>
      </c>
    </row>
    <row r="2282" spans="1:5" x14ac:dyDescent="0.15">
      <c r="A2282" s="94" t="str">
        <f t="shared" si="35"/>
        <v>NK72Q-CB/LL/RW</v>
      </c>
      <c r="B2282" s="94" t="s">
        <v>2311</v>
      </c>
      <c r="C2282" s="94" t="s">
        <v>1675</v>
      </c>
      <c r="D2282" s="94" t="s">
        <v>1792</v>
      </c>
      <c r="E2282" s="17">
        <v>112</v>
      </c>
    </row>
    <row r="2283" spans="1:5" x14ac:dyDescent="0.15">
      <c r="A2283" s="94" t="str">
        <f t="shared" si="35"/>
        <v>NK72Q-GT</v>
      </c>
      <c r="B2283" s="94" t="s">
        <v>2311</v>
      </c>
      <c r="C2283" s="94" t="s">
        <v>1676</v>
      </c>
      <c r="D2283" s="94" t="s">
        <v>7</v>
      </c>
      <c r="E2283" s="17">
        <v>112</v>
      </c>
    </row>
    <row r="2284" spans="1:5" x14ac:dyDescent="0.15">
      <c r="A2284" s="94" t="str">
        <f t="shared" si="35"/>
        <v>NK73-N5</v>
      </c>
      <c r="B2284" s="94" t="s">
        <v>2311</v>
      </c>
      <c r="C2284" s="94" t="s">
        <v>1677</v>
      </c>
      <c r="D2284" s="94" t="s">
        <v>1862</v>
      </c>
      <c r="E2284" s="17">
        <v>113</v>
      </c>
    </row>
    <row r="2285" spans="1:5" x14ac:dyDescent="0.15">
      <c r="A2285" s="94" t="str">
        <f t="shared" si="35"/>
        <v>NK73N-GT</v>
      </c>
      <c r="B2285" s="94" t="s">
        <v>2311</v>
      </c>
      <c r="C2285" s="94" t="s">
        <v>1678</v>
      </c>
      <c r="D2285" s="94" t="s">
        <v>7</v>
      </c>
      <c r="E2285" s="17">
        <v>113</v>
      </c>
    </row>
    <row r="2286" spans="1:5" x14ac:dyDescent="0.15">
      <c r="A2286" s="94" t="str">
        <f t="shared" si="35"/>
        <v>NK73N-GT/CB/LL</v>
      </c>
      <c r="B2286" s="94" t="s">
        <v>2311</v>
      </c>
      <c r="C2286" s="94" t="s">
        <v>1679</v>
      </c>
      <c r="D2286" s="94" t="s">
        <v>1791</v>
      </c>
      <c r="E2286" s="17">
        <v>113</v>
      </c>
    </row>
    <row r="2287" spans="1:5" x14ac:dyDescent="0.15">
      <c r="A2287" s="94" t="str">
        <f t="shared" si="35"/>
        <v>NK73N-LL</v>
      </c>
      <c r="B2287" s="94" t="s">
        <v>2311</v>
      </c>
      <c r="C2287" s="94" t="s">
        <v>1680</v>
      </c>
      <c r="D2287" s="94" t="s">
        <v>1787</v>
      </c>
      <c r="E2287" s="17">
        <v>113</v>
      </c>
    </row>
    <row r="2288" spans="1:5" x14ac:dyDescent="0.15">
      <c r="A2288" s="94" t="str">
        <f t="shared" si="35"/>
        <v>NK76-D3</v>
      </c>
      <c r="B2288" s="94" t="s">
        <v>2311</v>
      </c>
      <c r="C2288" s="94" t="s">
        <v>1681</v>
      </c>
      <c r="D2288" s="94" t="s">
        <v>1491</v>
      </c>
      <c r="E2288" s="17">
        <v>114</v>
      </c>
    </row>
    <row r="2289" spans="1:5" x14ac:dyDescent="0.15">
      <c r="A2289" s="94" t="str">
        <f t="shared" si="35"/>
        <v>NK76-D8</v>
      </c>
      <c r="B2289" s="94" t="s">
        <v>2311</v>
      </c>
      <c r="C2289" s="94" t="s">
        <v>1682</v>
      </c>
      <c r="D2289" s="94" t="s">
        <v>1792</v>
      </c>
      <c r="E2289" s="17">
        <v>114</v>
      </c>
    </row>
    <row r="2290" spans="1:5" x14ac:dyDescent="0.15">
      <c r="A2290" s="94" t="str">
        <f t="shared" si="35"/>
        <v>NK76D-GT</v>
      </c>
      <c r="B2290" s="94" t="s">
        <v>2311</v>
      </c>
      <c r="C2290" s="94" t="s">
        <v>1683</v>
      </c>
      <c r="D2290" s="94" t="s">
        <v>7</v>
      </c>
      <c r="E2290" s="17">
        <v>114</v>
      </c>
    </row>
    <row r="2291" spans="1:5" x14ac:dyDescent="0.15">
      <c r="A2291" s="94" t="str">
        <f t="shared" si="35"/>
        <v>NK76D-GT/CB/LL</v>
      </c>
      <c r="B2291" s="94" t="s">
        <v>2311</v>
      </c>
      <c r="C2291" s="94" t="s">
        <v>1684</v>
      </c>
      <c r="D2291" s="94" t="s">
        <v>1791</v>
      </c>
      <c r="E2291" s="17">
        <v>114</v>
      </c>
    </row>
    <row r="2292" spans="1:5" x14ac:dyDescent="0.15">
      <c r="A2292" s="94" t="str">
        <f t="shared" si="35"/>
        <v>NK77H-3000GT</v>
      </c>
      <c r="B2292" s="94" t="s">
        <v>2311</v>
      </c>
      <c r="C2292" s="94" t="s">
        <v>679</v>
      </c>
      <c r="D2292" s="94" t="s">
        <v>1796</v>
      </c>
      <c r="E2292" s="17">
        <v>115</v>
      </c>
    </row>
    <row r="2293" spans="1:5" x14ac:dyDescent="0.15">
      <c r="A2293" s="94" t="str">
        <f t="shared" si="35"/>
        <v>NK77P-3000GT</v>
      </c>
      <c r="B2293" s="94" t="s">
        <v>2311</v>
      </c>
      <c r="C2293" s="94" t="s">
        <v>1686</v>
      </c>
      <c r="D2293" s="94" t="s">
        <v>1796</v>
      </c>
      <c r="E2293" s="17">
        <v>114</v>
      </c>
    </row>
    <row r="2294" spans="1:5" x14ac:dyDescent="0.15">
      <c r="A2294" s="94" t="str">
        <f t="shared" si="35"/>
        <v>NK77-P5</v>
      </c>
      <c r="B2294" s="94" t="s">
        <v>2311</v>
      </c>
      <c r="C2294" s="94" t="s">
        <v>1685</v>
      </c>
      <c r="D2294" s="94" t="s">
        <v>1491</v>
      </c>
      <c r="E2294" s="17">
        <v>114</v>
      </c>
    </row>
    <row r="2295" spans="1:5" x14ac:dyDescent="0.15">
      <c r="A2295" s="94" t="str">
        <f t="shared" si="35"/>
        <v>NK77P-CB/LL/RW</v>
      </c>
      <c r="B2295" s="94" t="s">
        <v>2311</v>
      </c>
      <c r="C2295" s="94" t="s">
        <v>1687</v>
      </c>
      <c r="D2295" s="94" t="s">
        <v>1792</v>
      </c>
      <c r="E2295" s="17">
        <v>114</v>
      </c>
    </row>
    <row r="2296" spans="1:5" x14ac:dyDescent="0.15">
      <c r="A2296" s="94" t="str">
        <f t="shared" si="35"/>
        <v>NK77P-GT/CB/LL</v>
      </c>
      <c r="B2296" s="94" t="s">
        <v>2311</v>
      </c>
      <c r="C2296" s="94" t="s">
        <v>1688</v>
      </c>
      <c r="D2296" s="94" t="s">
        <v>1791</v>
      </c>
      <c r="E2296" s="17">
        <v>114</v>
      </c>
    </row>
    <row r="2297" spans="1:5" x14ac:dyDescent="0.15">
      <c r="A2297" s="94" t="str">
        <f t="shared" si="35"/>
        <v>NK78N-GT</v>
      </c>
      <c r="B2297" s="94" t="s">
        <v>2311</v>
      </c>
      <c r="C2297" s="94" t="s">
        <v>1689</v>
      </c>
      <c r="D2297" s="94" t="s">
        <v>7</v>
      </c>
      <c r="E2297" s="17">
        <v>115</v>
      </c>
    </row>
    <row r="2298" spans="1:5" x14ac:dyDescent="0.15">
      <c r="A2298" s="94" t="str">
        <f t="shared" si="35"/>
        <v>NK78N-GT/CB/LL</v>
      </c>
      <c r="B2298" s="94" t="s">
        <v>2311</v>
      </c>
      <c r="C2298" s="94" t="s">
        <v>1690</v>
      </c>
      <c r="D2298" s="94" t="s">
        <v>1791</v>
      </c>
      <c r="E2298" s="17">
        <v>115</v>
      </c>
    </row>
    <row r="2299" spans="1:5" x14ac:dyDescent="0.15">
      <c r="A2299" s="94" t="str">
        <f t="shared" si="35"/>
        <v>NK82V-3000GT</v>
      </c>
      <c r="B2299" s="94" t="s">
        <v>2311</v>
      </c>
      <c r="C2299" s="94" t="s">
        <v>680</v>
      </c>
      <c r="D2299" s="94" t="s">
        <v>1796</v>
      </c>
      <c r="E2299" s="17">
        <v>117</v>
      </c>
    </row>
    <row r="2300" spans="1:5" x14ac:dyDescent="0.15">
      <c r="A2300" s="94" t="str">
        <f t="shared" si="35"/>
        <v>NuTech0A009</v>
      </c>
      <c r="B2300" s="94" t="s">
        <v>3275</v>
      </c>
      <c r="C2300" s="94" t="s">
        <v>3276</v>
      </c>
      <c r="D2300" s="94" t="s">
        <v>2641</v>
      </c>
      <c r="E2300" s="17">
        <v>109</v>
      </c>
    </row>
    <row r="2301" spans="1:5" x14ac:dyDescent="0.15">
      <c r="A2301" s="94" t="str">
        <f t="shared" si="35"/>
        <v>NuTech0A201</v>
      </c>
      <c r="B2301" s="94" t="s">
        <v>3275</v>
      </c>
      <c r="C2301" s="94" t="s">
        <v>3277</v>
      </c>
      <c r="D2301" s="94" t="s">
        <v>2641</v>
      </c>
      <c r="E2301" s="17">
        <v>101</v>
      </c>
    </row>
    <row r="2302" spans="1:5" x14ac:dyDescent="0.15">
      <c r="A2302" s="94" t="str">
        <f t="shared" si="35"/>
        <v>NuTech0A213</v>
      </c>
      <c r="B2302" s="94" t="s">
        <v>3275</v>
      </c>
      <c r="C2302" s="94" t="s">
        <v>3278</v>
      </c>
      <c r="D2302" s="94" t="s">
        <v>2641</v>
      </c>
      <c r="E2302" s="17">
        <v>113</v>
      </c>
    </row>
    <row r="2303" spans="1:5" x14ac:dyDescent="0.15">
      <c r="A2303" s="94" t="str">
        <f t="shared" si="35"/>
        <v>NuTech0A383</v>
      </c>
      <c r="B2303" s="94" t="s">
        <v>3275</v>
      </c>
      <c r="C2303" s="94" t="s">
        <v>3279</v>
      </c>
      <c r="D2303" s="94" t="s">
        <v>2641</v>
      </c>
      <c r="E2303" s="17">
        <v>83</v>
      </c>
    </row>
    <row r="2304" spans="1:5" x14ac:dyDescent="0.15">
      <c r="A2304" s="94" t="str">
        <f t="shared" si="35"/>
        <v>NuTech0A402</v>
      </c>
      <c r="B2304" s="94" t="s">
        <v>3275</v>
      </c>
      <c r="C2304" s="94" t="s">
        <v>3280</v>
      </c>
      <c r="D2304" s="94" t="s">
        <v>2641</v>
      </c>
      <c r="E2304" s="17">
        <v>102</v>
      </c>
    </row>
    <row r="2305" spans="1:5" x14ac:dyDescent="0.15">
      <c r="A2305" s="94" t="str">
        <f t="shared" si="35"/>
        <v>NuTech0A405</v>
      </c>
      <c r="B2305" s="94" t="s">
        <v>3275</v>
      </c>
      <c r="C2305" s="94" t="s">
        <v>3281</v>
      </c>
      <c r="D2305" s="94" t="s">
        <v>2641</v>
      </c>
      <c r="E2305" s="17">
        <v>105</v>
      </c>
    </row>
    <row r="2306" spans="1:5" x14ac:dyDescent="0.15">
      <c r="A2306" s="94" t="str">
        <f t="shared" ref="A2306:A2369" si="36">B2306&amp;C2306</f>
        <v>NuTech0A595</v>
      </c>
      <c r="B2306" s="94" t="s">
        <v>3275</v>
      </c>
      <c r="C2306" s="94" t="s">
        <v>3282</v>
      </c>
      <c r="D2306" s="94" t="s">
        <v>2641</v>
      </c>
      <c r="E2306" s="17">
        <v>95</v>
      </c>
    </row>
    <row r="2307" spans="1:5" x14ac:dyDescent="0.15">
      <c r="A2307" s="94" t="str">
        <f t="shared" si="36"/>
        <v>NuTech0A887</v>
      </c>
      <c r="B2307" s="94" t="s">
        <v>3275</v>
      </c>
      <c r="C2307" s="94" t="s">
        <v>3283</v>
      </c>
      <c r="D2307" s="94" t="s">
        <v>2641</v>
      </c>
      <c r="E2307" s="17">
        <v>87</v>
      </c>
    </row>
    <row r="2308" spans="1:5" x14ac:dyDescent="0.15">
      <c r="A2308" s="94" t="str">
        <f t="shared" si="36"/>
        <v>NuTech0A909</v>
      </c>
      <c r="B2308" s="94" t="s">
        <v>3275</v>
      </c>
      <c r="C2308" s="94" t="s">
        <v>3284</v>
      </c>
      <c r="D2308" s="94" t="s">
        <v>2641</v>
      </c>
      <c r="E2308" s="17">
        <v>109</v>
      </c>
    </row>
    <row r="2309" spans="1:5" x14ac:dyDescent="0.15">
      <c r="A2309" s="94" t="str">
        <f t="shared" si="36"/>
        <v>NuTech0C111</v>
      </c>
      <c r="B2309" s="94" t="s">
        <v>3275</v>
      </c>
      <c r="C2309" s="94" t="s">
        <v>3285</v>
      </c>
      <c r="D2309" s="94" t="s">
        <v>1492</v>
      </c>
      <c r="E2309" s="17">
        <v>111</v>
      </c>
    </row>
    <row r="2310" spans="1:5" x14ac:dyDescent="0.15">
      <c r="A2310" s="94" t="str">
        <f t="shared" si="36"/>
        <v>NuTech0C213</v>
      </c>
      <c r="B2310" s="94" t="s">
        <v>3275</v>
      </c>
      <c r="C2310" s="94" t="s">
        <v>3286</v>
      </c>
      <c r="D2310" s="94" t="s">
        <v>1492</v>
      </c>
      <c r="E2310" s="17">
        <v>113</v>
      </c>
    </row>
    <row r="2311" spans="1:5" x14ac:dyDescent="0.15">
      <c r="A2311" s="94" t="str">
        <f t="shared" si="36"/>
        <v>NuTech0C616</v>
      </c>
      <c r="B2311" s="94" t="s">
        <v>3275</v>
      </c>
      <c r="C2311" s="94" t="s">
        <v>3287</v>
      </c>
      <c r="D2311" s="94" t="s">
        <v>1492</v>
      </c>
      <c r="E2311" s="17">
        <v>116</v>
      </c>
    </row>
    <row r="2312" spans="1:5" x14ac:dyDescent="0.15">
      <c r="A2312" s="94" t="str">
        <f t="shared" si="36"/>
        <v>NuTech1A909</v>
      </c>
      <c r="B2312" s="94" t="s">
        <v>3275</v>
      </c>
      <c r="C2312" s="94" t="s">
        <v>3288</v>
      </c>
      <c r="D2312" s="94" t="s">
        <v>1787</v>
      </c>
      <c r="E2312" s="17">
        <v>109</v>
      </c>
    </row>
    <row r="2313" spans="1:5" x14ac:dyDescent="0.15">
      <c r="A2313" s="94" t="str">
        <f t="shared" si="36"/>
        <v>NuTech1B898</v>
      </c>
      <c r="B2313" s="94" t="s">
        <v>3275</v>
      </c>
      <c r="C2313" s="94" t="s">
        <v>3289</v>
      </c>
      <c r="D2313" s="94" t="s">
        <v>1491</v>
      </c>
      <c r="E2313" s="17">
        <v>98</v>
      </c>
    </row>
    <row r="2314" spans="1:5" x14ac:dyDescent="0.15">
      <c r="A2314" s="94" t="str">
        <f t="shared" si="36"/>
        <v>NuTech1B909</v>
      </c>
      <c r="B2314" s="94" t="s">
        <v>3275</v>
      </c>
      <c r="C2314" s="94" t="s">
        <v>3290</v>
      </c>
      <c r="D2314" s="94" t="s">
        <v>1491</v>
      </c>
      <c r="E2314" s="17">
        <v>109</v>
      </c>
    </row>
    <row r="2315" spans="1:5" x14ac:dyDescent="0.15">
      <c r="A2315" s="94" t="str">
        <f t="shared" si="36"/>
        <v>NuTech1H201</v>
      </c>
      <c r="B2315" s="94" t="s">
        <v>3275</v>
      </c>
      <c r="C2315" s="94" t="s">
        <v>3291</v>
      </c>
      <c r="D2315" s="94" t="s">
        <v>1485</v>
      </c>
      <c r="E2315" s="17">
        <v>101</v>
      </c>
    </row>
    <row r="2316" spans="1:5" x14ac:dyDescent="0.15">
      <c r="A2316" s="94" t="str">
        <f t="shared" si="36"/>
        <v>NuTech1H602</v>
      </c>
      <c r="B2316" s="94" t="s">
        <v>3275</v>
      </c>
      <c r="C2316" s="94" t="s">
        <v>3292</v>
      </c>
      <c r="D2316" s="94" t="s">
        <v>1485</v>
      </c>
      <c r="E2316" s="17">
        <v>102</v>
      </c>
    </row>
    <row r="2317" spans="1:5" x14ac:dyDescent="0.15">
      <c r="A2317" s="94" t="str">
        <f t="shared" si="36"/>
        <v>NuTech1N909</v>
      </c>
      <c r="B2317" s="94" t="s">
        <v>3275</v>
      </c>
      <c r="C2317" s="94" t="s">
        <v>3293</v>
      </c>
      <c r="D2317" s="94" t="s">
        <v>1792</v>
      </c>
      <c r="E2317" s="17">
        <v>109</v>
      </c>
    </row>
    <row r="2318" spans="1:5" x14ac:dyDescent="0.15">
      <c r="A2318" s="94" t="str">
        <f t="shared" si="36"/>
        <v>NuTech1X112</v>
      </c>
      <c r="B2318" s="94" t="s">
        <v>3275</v>
      </c>
      <c r="C2318" s="94" t="s">
        <v>3294</v>
      </c>
      <c r="D2318" s="94" t="s">
        <v>1788</v>
      </c>
      <c r="E2318" s="17">
        <v>112</v>
      </c>
    </row>
    <row r="2319" spans="1:5" x14ac:dyDescent="0.15">
      <c r="A2319" s="94" t="str">
        <f t="shared" si="36"/>
        <v>NuTech1X114</v>
      </c>
      <c r="B2319" s="94" t="s">
        <v>3275</v>
      </c>
      <c r="C2319" s="94" t="s">
        <v>3295</v>
      </c>
      <c r="D2319" s="94" t="s">
        <v>1788</v>
      </c>
      <c r="E2319" s="17">
        <v>114</v>
      </c>
    </row>
    <row r="2320" spans="1:5" x14ac:dyDescent="0.15">
      <c r="A2320" s="94" t="str">
        <f t="shared" si="36"/>
        <v>NuTech1X201</v>
      </c>
      <c r="B2320" s="94" t="s">
        <v>3275</v>
      </c>
      <c r="C2320" s="94" t="s">
        <v>3296</v>
      </c>
      <c r="D2320" s="94" t="s">
        <v>1788</v>
      </c>
      <c r="E2320" s="17">
        <v>101</v>
      </c>
    </row>
    <row r="2321" spans="1:5" x14ac:dyDescent="0.15">
      <c r="A2321" s="94" t="str">
        <f t="shared" si="36"/>
        <v>NuTech1X606</v>
      </c>
      <c r="B2321" s="94" t="s">
        <v>3275</v>
      </c>
      <c r="C2321" s="94" t="s">
        <v>3297</v>
      </c>
      <c r="D2321" s="94" t="s">
        <v>1788</v>
      </c>
      <c r="E2321" s="17">
        <v>106</v>
      </c>
    </row>
    <row r="2322" spans="1:5" x14ac:dyDescent="0.15">
      <c r="A2322" s="94" t="str">
        <f t="shared" si="36"/>
        <v>NuTech1X606</v>
      </c>
      <c r="B2322" s="94" t="s">
        <v>3275</v>
      </c>
      <c r="C2322" s="94" t="s">
        <v>3297</v>
      </c>
      <c r="D2322" s="94" t="s">
        <v>1788</v>
      </c>
      <c r="E2322" s="17">
        <v>106</v>
      </c>
    </row>
    <row r="2323" spans="1:5" x14ac:dyDescent="0.15">
      <c r="A2323" s="94" t="str">
        <f t="shared" si="36"/>
        <v>NuTech2C413</v>
      </c>
      <c r="B2323" s="94" t="s">
        <v>3275</v>
      </c>
      <c r="C2323" s="94" t="s">
        <v>1033</v>
      </c>
      <c r="D2323" s="94" t="s">
        <v>1488</v>
      </c>
      <c r="E2323" s="17">
        <v>113</v>
      </c>
    </row>
    <row r="2324" spans="1:5" x14ac:dyDescent="0.15">
      <c r="A2324" s="94" t="str">
        <f t="shared" si="36"/>
        <v>NuTech3A006</v>
      </c>
      <c r="B2324" s="94" t="s">
        <v>3275</v>
      </c>
      <c r="C2324" s="94" t="s">
        <v>3298</v>
      </c>
      <c r="D2324" s="94" t="s">
        <v>1786</v>
      </c>
      <c r="E2324" s="17">
        <v>106</v>
      </c>
    </row>
    <row r="2325" spans="1:5" x14ac:dyDescent="0.15">
      <c r="A2325" s="94" t="str">
        <f t="shared" si="36"/>
        <v>NuTech3A007</v>
      </c>
      <c r="B2325" s="94" t="s">
        <v>3275</v>
      </c>
      <c r="C2325" s="94" t="s">
        <v>3299</v>
      </c>
      <c r="D2325" s="94" t="s">
        <v>1786</v>
      </c>
      <c r="E2325" s="17">
        <v>107</v>
      </c>
    </row>
    <row r="2326" spans="1:5" x14ac:dyDescent="0.15">
      <c r="A2326" s="94" t="str">
        <f t="shared" si="36"/>
        <v>NuTech3A094</v>
      </c>
      <c r="B2326" s="94" t="s">
        <v>3275</v>
      </c>
      <c r="C2326" s="94" t="s">
        <v>681</v>
      </c>
      <c r="D2326" s="94" t="s">
        <v>1786</v>
      </c>
      <c r="E2326" s="17">
        <v>94</v>
      </c>
    </row>
    <row r="2327" spans="1:5" x14ac:dyDescent="0.15">
      <c r="A2327" s="94" t="str">
        <f t="shared" si="36"/>
        <v>NuTech3A098</v>
      </c>
      <c r="B2327" s="94" t="s">
        <v>3275</v>
      </c>
      <c r="C2327" s="94" t="s">
        <v>3300</v>
      </c>
      <c r="D2327" s="94" t="s">
        <v>1786</v>
      </c>
      <c r="E2327" s="17">
        <v>98</v>
      </c>
    </row>
    <row r="2328" spans="1:5" x14ac:dyDescent="0.15">
      <c r="A2328" s="94" t="str">
        <f t="shared" si="36"/>
        <v>NuTech3A111</v>
      </c>
      <c r="B2328" s="94" t="s">
        <v>3275</v>
      </c>
      <c r="C2328" s="94" t="s">
        <v>3301</v>
      </c>
      <c r="D2328" s="94" t="s">
        <v>1786</v>
      </c>
      <c r="E2328" s="17">
        <v>111</v>
      </c>
    </row>
    <row r="2329" spans="1:5" x14ac:dyDescent="0.15">
      <c r="A2329" s="94" t="str">
        <f t="shared" si="36"/>
        <v>NuTech3A201</v>
      </c>
      <c r="B2329" s="94" t="s">
        <v>3275</v>
      </c>
      <c r="C2329" s="94" t="s">
        <v>3302</v>
      </c>
      <c r="D2329" s="94" t="s">
        <v>1786</v>
      </c>
      <c r="E2329" s="17">
        <v>101</v>
      </c>
    </row>
    <row r="2330" spans="1:5" x14ac:dyDescent="0.15">
      <c r="A2330" s="94" t="str">
        <f t="shared" si="36"/>
        <v>NuTech3A292</v>
      </c>
      <c r="B2330" s="94" t="s">
        <v>3275</v>
      </c>
      <c r="C2330" s="94" t="s">
        <v>3303</v>
      </c>
      <c r="D2330" s="94" t="s">
        <v>1786</v>
      </c>
      <c r="E2330" s="17">
        <v>92</v>
      </c>
    </row>
    <row r="2331" spans="1:5" x14ac:dyDescent="0.15">
      <c r="A2331" s="94" t="str">
        <f t="shared" si="36"/>
        <v>NuTech3A301</v>
      </c>
      <c r="B2331" s="94" t="s">
        <v>3275</v>
      </c>
      <c r="C2331" s="94" t="s">
        <v>3304</v>
      </c>
      <c r="D2331" s="94" t="s">
        <v>1786</v>
      </c>
      <c r="E2331" s="17">
        <v>101</v>
      </c>
    </row>
    <row r="2332" spans="1:5" x14ac:dyDescent="0.15">
      <c r="A2332" s="94" t="str">
        <f t="shared" si="36"/>
        <v>NuTech3A306</v>
      </c>
      <c r="B2332" s="94" t="s">
        <v>3275</v>
      </c>
      <c r="C2332" s="94" t="s">
        <v>682</v>
      </c>
      <c r="D2332" s="94" t="s">
        <v>1786</v>
      </c>
      <c r="E2332" s="17">
        <v>106</v>
      </c>
    </row>
    <row r="2333" spans="1:5" x14ac:dyDescent="0.15">
      <c r="A2333" s="94" t="str">
        <f t="shared" si="36"/>
        <v>NuTech3A313</v>
      </c>
      <c r="B2333" s="94" t="s">
        <v>3275</v>
      </c>
      <c r="C2333" s="94" t="s">
        <v>3305</v>
      </c>
      <c r="D2333" s="94" t="s">
        <v>1786</v>
      </c>
      <c r="E2333" s="17">
        <v>112</v>
      </c>
    </row>
    <row r="2334" spans="1:5" x14ac:dyDescent="0.15">
      <c r="A2334" s="94" t="str">
        <f t="shared" si="36"/>
        <v>NuTech3A383</v>
      </c>
      <c r="B2334" s="94" t="s">
        <v>3275</v>
      </c>
      <c r="C2334" s="94" t="s">
        <v>3306</v>
      </c>
      <c r="D2334" s="94" t="s">
        <v>1786</v>
      </c>
      <c r="E2334" s="17">
        <v>83</v>
      </c>
    </row>
    <row r="2335" spans="1:5" x14ac:dyDescent="0.15">
      <c r="A2335" s="94" t="str">
        <f t="shared" si="36"/>
        <v>NuTech3A389</v>
      </c>
      <c r="B2335" s="94" t="s">
        <v>3275</v>
      </c>
      <c r="C2335" s="94" t="s">
        <v>3307</v>
      </c>
      <c r="D2335" s="94" t="s">
        <v>1786</v>
      </c>
      <c r="E2335" s="17">
        <v>89</v>
      </c>
    </row>
    <row r="2336" spans="1:5" x14ac:dyDescent="0.15">
      <c r="A2336" s="94" t="str">
        <f t="shared" si="36"/>
        <v>NuTech3A393</v>
      </c>
      <c r="B2336" s="94" t="s">
        <v>3275</v>
      </c>
      <c r="C2336" s="94" t="s">
        <v>0</v>
      </c>
      <c r="D2336" s="94" t="s">
        <v>1786</v>
      </c>
      <c r="E2336" s="17">
        <v>93</v>
      </c>
    </row>
    <row r="2337" spans="1:5" x14ac:dyDescent="0.15">
      <c r="A2337" s="94" t="str">
        <f t="shared" si="36"/>
        <v>NuTech3A484</v>
      </c>
      <c r="B2337" s="94" t="s">
        <v>3275</v>
      </c>
      <c r="C2337" s="94" t="s">
        <v>1</v>
      </c>
      <c r="D2337" s="94" t="s">
        <v>1786</v>
      </c>
      <c r="E2337" s="17">
        <v>84</v>
      </c>
    </row>
    <row r="2338" spans="1:5" x14ac:dyDescent="0.15">
      <c r="A2338" s="94" t="str">
        <f t="shared" si="36"/>
        <v>NuTech3A505</v>
      </c>
      <c r="B2338" s="94" t="s">
        <v>3275</v>
      </c>
      <c r="C2338" s="94" t="s">
        <v>2</v>
      </c>
      <c r="D2338" s="94" t="s">
        <v>1786</v>
      </c>
      <c r="E2338" s="17">
        <v>105</v>
      </c>
    </row>
    <row r="2339" spans="1:5" x14ac:dyDescent="0.15">
      <c r="A2339" s="94" t="str">
        <f t="shared" si="36"/>
        <v>NuTech3A515</v>
      </c>
      <c r="B2339" s="94" t="s">
        <v>3275</v>
      </c>
      <c r="C2339" s="94" t="s">
        <v>1034</v>
      </c>
      <c r="D2339" s="94" t="s">
        <v>1786</v>
      </c>
      <c r="E2339" s="17">
        <v>115</v>
      </c>
    </row>
    <row r="2340" spans="1:5" x14ac:dyDescent="0.15">
      <c r="A2340" s="94" t="str">
        <f t="shared" si="36"/>
        <v>NuTech3A595</v>
      </c>
      <c r="B2340" s="94" t="s">
        <v>3275</v>
      </c>
      <c r="C2340" s="94" t="s">
        <v>3</v>
      </c>
      <c r="D2340" s="94" t="s">
        <v>1786</v>
      </c>
      <c r="E2340" s="17">
        <v>95</v>
      </c>
    </row>
    <row r="2341" spans="1:5" x14ac:dyDescent="0.15">
      <c r="A2341" s="94" t="str">
        <f t="shared" si="36"/>
        <v>NuTech3A596</v>
      </c>
      <c r="B2341" s="94" t="s">
        <v>3275</v>
      </c>
      <c r="C2341" s="94" t="s">
        <v>4</v>
      </c>
      <c r="D2341" s="94" t="s">
        <v>1786</v>
      </c>
      <c r="E2341" s="17">
        <v>96</v>
      </c>
    </row>
    <row r="2342" spans="1:5" x14ac:dyDescent="0.15">
      <c r="A2342" s="94" t="str">
        <f t="shared" si="36"/>
        <v>NuTech3A613</v>
      </c>
      <c r="B2342" s="94" t="s">
        <v>3275</v>
      </c>
      <c r="C2342" s="94" t="s">
        <v>683</v>
      </c>
      <c r="D2342" s="94" t="s">
        <v>1786</v>
      </c>
      <c r="E2342" s="17">
        <v>113</v>
      </c>
    </row>
    <row r="2343" spans="1:5" x14ac:dyDescent="0.15">
      <c r="A2343" s="94" t="str">
        <f t="shared" si="36"/>
        <v>NuTech3A615</v>
      </c>
      <c r="B2343" s="94" t="s">
        <v>3275</v>
      </c>
      <c r="C2343" s="94" t="s">
        <v>1035</v>
      </c>
      <c r="D2343" s="94" t="s">
        <v>1786</v>
      </c>
      <c r="E2343" s="17">
        <v>115</v>
      </c>
    </row>
    <row r="2344" spans="1:5" x14ac:dyDescent="0.15">
      <c r="A2344" s="94" t="str">
        <f t="shared" si="36"/>
        <v>NuTech3A616</v>
      </c>
      <c r="B2344" s="94" t="s">
        <v>3275</v>
      </c>
      <c r="C2344" s="94" t="s">
        <v>5</v>
      </c>
      <c r="D2344" s="94" t="s">
        <v>1786</v>
      </c>
      <c r="E2344" s="17">
        <v>116</v>
      </c>
    </row>
    <row r="2345" spans="1:5" x14ac:dyDescent="0.15">
      <c r="A2345" s="94" t="str">
        <f t="shared" si="36"/>
        <v>NuTech3A804</v>
      </c>
      <c r="B2345" s="94" t="s">
        <v>3275</v>
      </c>
      <c r="C2345" s="94" t="s">
        <v>6</v>
      </c>
      <c r="D2345" s="94" t="s">
        <v>7</v>
      </c>
      <c r="E2345" s="17">
        <v>104</v>
      </c>
    </row>
    <row r="2346" spans="1:5" x14ac:dyDescent="0.15">
      <c r="A2346" s="94" t="str">
        <f t="shared" si="36"/>
        <v>NuTech3A887</v>
      </c>
      <c r="B2346" s="94" t="s">
        <v>3275</v>
      </c>
      <c r="C2346" s="94" t="s">
        <v>8</v>
      </c>
      <c r="D2346" s="94" t="s">
        <v>7</v>
      </c>
      <c r="E2346" s="17">
        <v>87</v>
      </c>
    </row>
    <row r="2347" spans="1:5" x14ac:dyDescent="0.15">
      <c r="A2347" s="94" t="str">
        <f t="shared" si="36"/>
        <v>NuTech3A913</v>
      </c>
      <c r="B2347" s="94" t="s">
        <v>3275</v>
      </c>
      <c r="C2347" s="94" t="s">
        <v>9</v>
      </c>
      <c r="D2347" s="94" t="s">
        <v>1786</v>
      </c>
      <c r="E2347" s="17">
        <v>113</v>
      </c>
    </row>
    <row r="2348" spans="1:5" x14ac:dyDescent="0.15">
      <c r="A2348" s="94" t="str">
        <f t="shared" si="36"/>
        <v>NuTech3C006</v>
      </c>
      <c r="B2348" s="94" t="s">
        <v>3275</v>
      </c>
      <c r="C2348" s="94" t="s">
        <v>10</v>
      </c>
      <c r="D2348" s="94" t="s">
        <v>1488</v>
      </c>
      <c r="E2348" s="17">
        <v>106</v>
      </c>
    </row>
    <row r="2349" spans="1:5" x14ac:dyDescent="0.15">
      <c r="A2349" s="94" t="str">
        <f t="shared" si="36"/>
        <v>NuTech3C007</v>
      </c>
      <c r="B2349" s="94" t="s">
        <v>3275</v>
      </c>
      <c r="C2349" s="94" t="s">
        <v>11</v>
      </c>
      <c r="D2349" s="94" t="s">
        <v>1488</v>
      </c>
      <c r="E2349" s="17">
        <v>107</v>
      </c>
    </row>
    <row r="2350" spans="1:5" x14ac:dyDescent="0.15">
      <c r="A2350" s="94" t="str">
        <f t="shared" si="36"/>
        <v>NuTech3C009</v>
      </c>
      <c r="B2350" s="94" t="s">
        <v>3275</v>
      </c>
      <c r="C2350" s="94" t="s">
        <v>12</v>
      </c>
      <c r="D2350" s="94" t="s">
        <v>1488</v>
      </c>
      <c r="E2350" s="17">
        <v>109</v>
      </c>
    </row>
    <row r="2351" spans="1:5" x14ac:dyDescent="0.15">
      <c r="A2351" s="94" t="str">
        <f t="shared" si="36"/>
        <v>NuTech3C098</v>
      </c>
      <c r="B2351" s="94" t="s">
        <v>3275</v>
      </c>
      <c r="C2351" s="94" t="s">
        <v>13</v>
      </c>
      <c r="D2351" s="94" t="s">
        <v>1488</v>
      </c>
      <c r="E2351" s="17">
        <v>98</v>
      </c>
    </row>
    <row r="2352" spans="1:5" x14ac:dyDescent="0.15">
      <c r="A2352" s="94" t="str">
        <f t="shared" si="36"/>
        <v>NuTech3C101</v>
      </c>
      <c r="B2352" s="94" t="s">
        <v>3275</v>
      </c>
      <c r="C2352" s="94" t="s">
        <v>14</v>
      </c>
      <c r="D2352" s="94" t="s">
        <v>1488</v>
      </c>
      <c r="E2352" s="17">
        <v>101</v>
      </c>
    </row>
    <row r="2353" spans="1:5" x14ac:dyDescent="0.15">
      <c r="A2353" s="94" t="str">
        <f t="shared" si="36"/>
        <v>NuTech3C181</v>
      </c>
      <c r="B2353" s="94" t="s">
        <v>3275</v>
      </c>
      <c r="C2353" s="94" t="s">
        <v>15</v>
      </c>
      <c r="D2353" s="94" t="s">
        <v>1488</v>
      </c>
      <c r="E2353" s="17">
        <v>81</v>
      </c>
    </row>
    <row r="2354" spans="1:5" x14ac:dyDescent="0.15">
      <c r="A2354" s="94" t="str">
        <f t="shared" si="36"/>
        <v>NuTech3C213</v>
      </c>
      <c r="B2354" s="94" t="s">
        <v>3275</v>
      </c>
      <c r="C2354" s="94" t="s">
        <v>16</v>
      </c>
      <c r="D2354" s="94" t="s">
        <v>1488</v>
      </c>
      <c r="E2354" s="17">
        <v>113</v>
      </c>
    </row>
    <row r="2355" spans="1:5" x14ac:dyDescent="0.15">
      <c r="A2355" s="94" t="str">
        <f t="shared" si="36"/>
        <v>NuTech3C292</v>
      </c>
      <c r="B2355" s="94" t="s">
        <v>3275</v>
      </c>
      <c r="C2355" s="94" t="s">
        <v>17</v>
      </c>
      <c r="D2355" s="94" t="s">
        <v>1488</v>
      </c>
      <c r="E2355" s="17">
        <v>92</v>
      </c>
    </row>
    <row r="2356" spans="1:5" x14ac:dyDescent="0.15">
      <c r="A2356" s="94" t="str">
        <f t="shared" si="36"/>
        <v>NuTech3C303</v>
      </c>
      <c r="B2356" s="94" t="s">
        <v>3275</v>
      </c>
      <c r="C2356" s="94" t="s">
        <v>18</v>
      </c>
      <c r="D2356" s="94" t="s">
        <v>1488</v>
      </c>
      <c r="E2356" s="17">
        <v>103</v>
      </c>
    </row>
    <row r="2357" spans="1:5" x14ac:dyDescent="0.15">
      <c r="A2357" s="94" t="str">
        <f t="shared" si="36"/>
        <v>NuTech3C311</v>
      </c>
      <c r="B2357" s="94" t="s">
        <v>3275</v>
      </c>
      <c r="C2357" s="94" t="s">
        <v>684</v>
      </c>
      <c r="D2357" s="94" t="s">
        <v>1488</v>
      </c>
      <c r="E2357" s="17">
        <v>111</v>
      </c>
    </row>
    <row r="2358" spans="1:5" x14ac:dyDescent="0.15">
      <c r="A2358" s="94" t="str">
        <f t="shared" si="36"/>
        <v>NuTech3C383</v>
      </c>
      <c r="B2358" s="94" t="s">
        <v>3275</v>
      </c>
      <c r="C2358" s="94" t="s">
        <v>19</v>
      </c>
      <c r="D2358" s="94" t="s">
        <v>1488</v>
      </c>
      <c r="E2358" s="17">
        <v>83</v>
      </c>
    </row>
    <row r="2359" spans="1:5" x14ac:dyDescent="0.15">
      <c r="A2359" s="94" t="str">
        <f t="shared" si="36"/>
        <v>NuTech3C389</v>
      </c>
      <c r="B2359" s="94" t="s">
        <v>3275</v>
      </c>
      <c r="C2359" s="94" t="s">
        <v>20</v>
      </c>
      <c r="D2359" s="94" t="s">
        <v>1488</v>
      </c>
      <c r="E2359" s="17">
        <v>89</v>
      </c>
    </row>
    <row r="2360" spans="1:5" x14ac:dyDescent="0.15">
      <c r="A2360" s="94" t="str">
        <f t="shared" si="36"/>
        <v>NuTech3C393</v>
      </c>
      <c r="B2360" s="94" t="s">
        <v>3275</v>
      </c>
      <c r="C2360" s="94" t="s">
        <v>21</v>
      </c>
      <c r="D2360" s="94" t="s">
        <v>1488</v>
      </c>
      <c r="E2360" s="17">
        <v>93</v>
      </c>
    </row>
    <row r="2361" spans="1:5" x14ac:dyDescent="0.15">
      <c r="A2361" s="94" t="str">
        <f t="shared" si="36"/>
        <v>NuTech3C415</v>
      </c>
      <c r="B2361" s="94" t="s">
        <v>3275</v>
      </c>
      <c r="C2361" s="94" t="s">
        <v>22</v>
      </c>
      <c r="D2361" s="94" t="s">
        <v>1488</v>
      </c>
      <c r="E2361" s="17">
        <v>115</v>
      </c>
    </row>
    <row r="2362" spans="1:5" x14ac:dyDescent="0.15">
      <c r="A2362" s="94" t="str">
        <f t="shared" si="36"/>
        <v>NuTech3C507</v>
      </c>
      <c r="B2362" s="94" t="s">
        <v>3275</v>
      </c>
      <c r="C2362" s="94" t="s">
        <v>23</v>
      </c>
      <c r="D2362" s="94" t="s">
        <v>1488</v>
      </c>
      <c r="E2362" s="17">
        <v>107</v>
      </c>
    </row>
    <row r="2363" spans="1:5" x14ac:dyDescent="0.15">
      <c r="A2363" s="94" t="str">
        <f t="shared" si="36"/>
        <v>NuTech3C515</v>
      </c>
      <c r="B2363" s="94" t="s">
        <v>3275</v>
      </c>
      <c r="C2363" s="94" t="s">
        <v>24</v>
      </c>
      <c r="D2363" s="94" t="s">
        <v>1488</v>
      </c>
      <c r="E2363" s="17">
        <v>115</v>
      </c>
    </row>
    <row r="2364" spans="1:5" x14ac:dyDescent="0.15">
      <c r="A2364" s="94" t="str">
        <f t="shared" si="36"/>
        <v>NuTech3C595</v>
      </c>
      <c r="B2364" s="94" t="s">
        <v>3275</v>
      </c>
      <c r="C2364" s="94" t="s">
        <v>25</v>
      </c>
      <c r="D2364" s="94" t="s">
        <v>1488</v>
      </c>
      <c r="E2364" s="17">
        <v>95</v>
      </c>
    </row>
    <row r="2365" spans="1:5" x14ac:dyDescent="0.15">
      <c r="A2365" s="94" t="str">
        <f t="shared" si="36"/>
        <v>NuTech3C596</v>
      </c>
      <c r="B2365" s="94" t="s">
        <v>3275</v>
      </c>
      <c r="C2365" s="94" t="s">
        <v>26</v>
      </c>
      <c r="D2365" s="94" t="s">
        <v>1488</v>
      </c>
      <c r="E2365" s="17">
        <v>96</v>
      </c>
    </row>
    <row r="2366" spans="1:5" x14ac:dyDescent="0.15">
      <c r="A2366" s="94" t="str">
        <f t="shared" si="36"/>
        <v>NuTech3C616</v>
      </c>
      <c r="B2366" s="94" t="s">
        <v>3275</v>
      </c>
      <c r="C2366" s="94" t="s">
        <v>27</v>
      </c>
      <c r="D2366" s="94" t="s">
        <v>1488</v>
      </c>
      <c r="E2366" s="17">
        <v>116</v>
      </c>
    </row>
    <row r="2367" spans="1:5" x14ac:dyDescent="0.15">
      <c r="A2367" s="94" t="str">
        <f t="shared" si="36"/>
        <v>NuTech3C779</v>
      </c>
      <c r="B2367" s="94" t="s">
        <v>3275</v>
      </c>
      <c r="C2367" s="94" t="s">
        <v>28</v>
      </c>
      <c r="D2367" s="94" t="s">
        <v>1488</v>
      </c>
      <c r="E2367" s="17">
        <v>80</v>
      </c>
    </row>
    <row r="2368" spans="1:5" x14ac:dyDescent="0.15">
      <c r="A2368" s="94" t="str">
        <f t="shared" si="36"/>
        <v>NuTech3C808</v>
      </c>
      <c r="B2368" s="94" t="s">
        <v>3275</v>
      </c>
      <c r="C2368" s="94" t="s">
        <v>29</v>
      </c>
      <c r="D2368" s="94" t="s">
        <v>1488</v>
      </c>
      <c r="E2368" s="17">
        <v>108</v>
      </c>
    </row>
    <row r="2369" spans="1:5" x14ac:dyDescent="0.15">
      <c r="A2369" s="94" t="str">
        <f t="shared" si="36"/>
        <v>NuTech3C882</v>
      </c>
      <c r="B2369" s="94" t="s">
        <v>3275</v>
      </c>
      <c r="C2369" s="94" t="s">
        <v>30</v>
      </c>
      <c r="D2369" s="94" t="s">
        <v>1488</v>
      </c>
      <c r="E2369" s="17">
        <v>82</v>
      </c>
    </row>
    <row r="2370" spans="1:5" x14ac:dyDescent="0.15">
      <c r="A2370" s="94" t="str">
        <f t="shared" ref="A2370:A2433" si="37">B2370&amp;C2370</f>
        <v>NuTech3C913</v>
      </c>
      <c r="B2370" s="94" t="s">
        <v>3275</v>
      </c>
      <c r="C2370" s="94" t="s">
        <v>31</v>
      </c>
      <c r="D2370" s="94" t="s">
        <v>1488</v>
      </c>
      <c r="E2370" s="17">
        <v>113</v>
      </c>
    </row>
    <row r="2371" spans="1:5" x14ac:dyDescent="0.15">
      <c r="A2371" s="94" t="str">
        <f t="shared" si="37"/>
        <v>NuTech3P006</v>
      </c>
      <c r="B2371" s="94" t="s">
        <v>3275</v>
      </c>
      <c r="C2371" s="94" t="s">
        <v>32</v>
      </c>
      <c r="D2371" s="94" t="s">
        <v>1486</v>
      </c>
      <c r="E2371" s="17">
        <v>106</v>
      </c>
    </row>
    <row r="2372" spans="1:5" x14ac:dyDescent="0.15">
      <c r="A2372" s="94" t="str">
        <f t="shared" si="37"/>
        <v>NuTech3P191</v>
      </c>
      <c r="B2372" s="94" t="s">
        <v>3275</v>
      </c>
      <c r="C2372" s="94" t="s">
        <v>33</v>
      </c>
      <c r="D2372" s="94" t="s">
        <v>1486</v>
      </c>
      <c r="E2372" s="17">
        <v>91</v>
      </c>
    </row>
    <row r="2373" spans="1:5" x14ac:dyDescent="0.15">
      <c r="A2373" s="94" t="str">
        <f t="shared" si="37"/>
        <v>NuTech3P302</v>
      </c>
      <c r="B2373" s="94" t="s">
        <v>3275</v>
      </c>
      <c r="C2373" s="94" t="s">
        <v>34</v>
      </c>
      <c r="D2373" s="94" t="s">
        <v>1486</v>
      </c>
      <c r="E2373" s="17">
        <v>102</v>
      </c>
    </row>
    <row r="2374" spans="1:5" x14ac:dyDescent="0.15">
      <c r="A2374" s="94" t="str">
        <f t="shared" si="37"/>
        <v>NuTech3P400</v>
      </c>
      <c r="B2374" s="94" t="s">
        <v>3275</v>
      </c>
      <c r="C2374" s="94" t="s">
        <v>35</v>
      </c>
      <c r="D2374" s="94" t="s">
        <v>1486</v>
      </c>
      <c r="E2374" s="17">
        <v>100</v>
      </c>
    </row>
    <row r="2375" spans="1:5" x14ac:dyDescent="0.15">
      <c r="A2375" s="94" t="str">
        <f t="shared" si="37"/>
        <v>NuTech3P494</v>
      </c>
      <c r="B2375" s="94" t="s">
        <v>3275</v>
      </c>
      <c r="C2375" s="94" t="s">
        <v>36</v>
      </c>
      <c r="D2375" s="94" t="s">
        <v>1486</v>
      </c>
      <c r="E2375" s="17">
        <v>94</v>
      </c>
    </row>
    <row r="2376" spans="1:5" x14ac:dyDescent="0.15">
      <c r="A2376" s="94" t="str">
        <f t="shared" si="37"/>
        <v>NuTech3P595</v>
      </c>
      <c r="B2376" s="94" t="s">
        <v>3275</v>
      </c>
      <c r="C2376" s="94" t="s">
        <v>37</v>
      </c>
      <c r="D2376" s="94" t="s">
        <v>1486</v>
      </c>
      <c r="E2376" s="17">
        <v>95</v>
      </c>
    </row>
    <row r="2377" spans="1:5" x14ac:dyDescent="0.15">
      <c r="A2377" s="94" t="str">
        <f t="shared" si="37"/>
        <v>NuTech3P616</v>
      </c>
      <c r="B2377" s="94" t="s">
        <v>3275</v>
      </c>
      <c r="C2377" s="94" t="s">
        <v>2553</v>
      </c>
      <c r="D2377" s="94" t="s">
        <v>1486</v>
      </c>
      <c r="E2377" s="17">
        <v>116</v>
      </c>
    </row>
    <row r="2378" spans="1:5" x14ac:dyDescent="0.15">
      <c r="A2378" s="94" t="str">
        <f t="shared" si="37"/>
        <v>NuTech3P703</v>
      </c>
      <c r="B2378" s="94" t="s">
        <v>3275</v>
      </c>
      <c r="C2378" s="94" t="s">
        <v>2554</v>
      </c>
      <c r="D2378" s="94" t="s">
        <v>1486</v>
      </c>
      <c r="E2378" s="17">
        <v>103</v>
      </c>
    </row>
    <row r="2379" spans="1:5" x14ac:dyDescent="0.15">
      <c r="A2379" s="94" t="str">
        <f t="shared" si="37"/>
        <v>NuTech3P913</v>
      </c>
      <c r="B2379" s="94" t="s">
        <v>3275</v>
      </c>
      <c r="C2379" s="94" t="s">
        <v>2555</v>
      </c>
      <c r="D2379" s="94" t="s">
        <v>1486</v>
      </c>
      <c r="E2379" s="17">
        <v>113</v>
      </c>
    </row>
    <row r="2380" spans="1:5" x14ac:dyDescent="0.15">
      <c r="A2380" s="94" t="str">
        <f t="shared" si="37"/>
        <v>NuTech3T009</v>
      </c>
      <c r="B2380" s="94" t="s">
        <v>3275</v>
      </c>
      <c r="C2380" s="94" t="s">
        <v>2556</v>
      </c>
      <c r="D2380" s="94" t="s">
        <v>1487</v>
      </c>
      <c r="E2380" s="17">
        <v>109</v>
      </c>
    </row>
    <row r="2381" spans="1:5" x14ac:dyDescent="0.15">
      <c r="A2381" s="94" t="str">
        <f t="shared" si="37"/>
        <v>NuTech3T098</v>
      </c>
      <c r="B2381" s="94" t="s">
        <v>3275</v>
      </c>
      <c r="C2381" s="94" t="s">
        <v>2557</v>
      </c>
      <c r="D2381" s="94" t="s">
        <v>1487</v>
      </c>
      <c r="E2381" s="17">
        <v>98</v>
      </c>
    </row>
    <row r="2382" spans="1:5" x14ac:dyDescent="0.15">
      <c r="A2382" s="94" t="str">
        <f t="shared" si="37"/>
        <v>NuTech3T098</v>
      </c>
      <c r="B2382" s="94" t="s">
        <v>3275</v>
      </c>
      <c r="C2382" s="94" t="s">
        <v>2557</v>
      </c>
      <c r="D2382" s="94" t="s">
        <v>1487</v>
      </c>
      <c r="E2382" s="17">
        <v>98</v>
      </c>
    </row>
    <row r="2383" spans="1:5" x14ac:dyDescent="0.15">
      <c r="A2383" s="94" t="str">
        <f t="shared" si="37"/>
        <v>NuTech3T098</v>
      </c>
      <c r="B2383" s="94" t="s">
        <v>3275</v>
      </c>
      <c r="C2383" s="94" t="s">
        <v>2557</v>
      </c>
      <c r="D2383" s="94" t="s">
        <v>1487</v>
      </c>
      <c r="E2383" s="17">
        <v>98</v>
      </c>
    </row>
    <row r="2384" spans="1:5" x14ac:dyDescent="0.15">
      <c r="A2384" s="94" t="str">
        <f t="shared" si="37"/>
        <v>NuTech3T099</v>
      </c>
      <c r="B2384" s="94" t="s">
        <v>3275</v>
      </c>
      <c r="C2384" s="94" t="s">
        <v>2558</v>
      </c>
      <c r="D2384" s="94" t="s">
        <v>1487</v>
      </c>
      <c r="E2384" s="17">
        <v>99</v>
      </c>
    </row>
    <row r="2385" spans="1:5" x14ac:dyDescent="0.15">
      <c r="A2385" s="94" t="str">
        <f t="shared" si="37"/>
        <v>NuTech3T110</v>
      </c>
      <c r="B2385" s="94" t="s">
        <v>3275</v>
      </c>
      <c r="C2385" s="94" t="s">
        <v>890</v>
      </c>
      <c r="D2385" s="94" t="s">
        <v>1487</v>
      </c>
      <c r="E2385" s="17">
        <v>110</v>
      </c>
    </row>
    <row r="2386" spans="1:5" x14ac:dyDescent="0.15">
      <c r="A2386" s="94" t="str">
        <f t="shared" si="37"/>
        <v>NuTech3T110</v>
      </c>
      <c r="B2386" s="94" t="s">
        <v>3275</v>
      </c>
      <c r="C2386" s="94" t="s">
        <v>890</v>
      </c>
      <c r="D2386" s="94" t="s">
        <v>1487</v>
      </c>
      <c r="E2386" s="17">
        <v>110</v>
      </c>
    </row>
    <row r="2387" spans="1:5" x14ac:dyDescent="0.15">
      <c r="A2387" s="94" t="str">
        <f t="shared" si="37"/>
        <v>NuTech3T213</v>
      </c>
      <c r="B2387" s="94" t="s">
        <v>3275</v>
      </c>
      <c r="C2387" s="94" t="s">
        <v>2559</v>
      </c>
      <c r="D2387" s="94" t="s">
        <v>1487</v>
      </c>
      <c r="E2387" s="17">
        <v>113</v>
      </c>
    </row>
    <row r="2388" spans="1:5" x14ac:dyDescent="0.15">
      <c r="A2388" s="94" t="str">
        <f t="shared" si="37"/>
        <v>NuTech3T213</v>
      </c>
      <c r="B2388" s="94" t="s">
        <v>3275</v>
      </c>
      <c r="C2388" s="94" t="s">
        <v>2559</v>
      </c>
      <c r="D2388" s="94" t="s">
        <v>1487</v>
      </c>
      <c r="E2388" s="17">
        <v>113</v>
      </c>
    </row>
    <row r="2389" spans="1:5" x14ac:dyDescent="0.15">
      <c r="A2389" s="94" t="str">
        <f t="shared" si="37"/>
        <v>NuTech3T303</v>
      </c>
      <c r="B2389" s="94" t="s">
        <v>3275</v>
      </c>
      <c r="C2389" s="94" t="s">
        <v>2560</v>
      </c>
      <c r="D2389" s="94" t="s">
        <v>1487</v>
      </c>
      <c r="E2389" s="17">
        <v>103</v>
      </c>
    </row>
    <row r="2390" spans="1:5" x14ac:dyDescent="0.15">
      <c r="A2390" s="94" t="str">
        <f t="shared" si="37"/>
        <v>NuTech3T310</v>
      </c>
      <c r="B2390" s="94" t="s">
        <v>3275</v>
      </c>
      <c r="C2390" s="94" t="s">
        <v>2561</v>
      </c>
      <c r="D2390" s="94" t="s">
        <v>1487</v>
      </c>
      <c r="E2390" s="17">
        <v>110</v>
      </c>
    </row>
    <row r="2391" spans="1:5" x14ac:dyDescent="0.15">
      <c r="A2391" s="94" t="str">
        <f t="shared" si="37"/>
        <v>NuTech3T310</v>
      </c>
      <c r="B2391" s="94" t="s">
        <v>3275</v>
      </c>
      <c r="C2391" s="94" t="s">
        <v>2561</v>
      </c>
      <c r="D2391" s="94" t="s">
        <v>1487</v>
      </c>
      <c r="E2391" s="17">
        <v>110</v>
      </c>
    </row>
    <row r="2392" spans="1:5" x14ac:dyDescent="0.15">
      <c r="A2392" s="94" t="str">
        <f t="shared" si="37"/>
        <v>NuTech3T310</v>
      </c>
      <c r="B2392" s="94" t="s">
        <v>3275</v>
      </c>
      <c r="C2392" s="94" t="s">
        <v>2561</v>
      </c>
      <c r="D2392" s="94" t="s">
        <v>1487</v>
      </c>
      <c r="E2392" s="17">
        <v>110</v>
      </c>
    </row>
    <row r="2393" spans="1:5" x14ac:dyDescent="0.15">
      <c r="A2393" s="94" t="str">
        <f t="shared" si="37"/>
        <v>NuTech3T310</v>
      </c>
      <c r="B2393" s="94" t="s">
        <v>3275</v>
      </c>
      <c r="C2393" s="94" t="s">
        <v>2561</v>
      </c>
      <c r="D2393" s="94" t="s">
        <v>1487</v>
      </c>
      <c r="E2393" s="17">
        <v>110</v>
      </c>
    </row>
    <row r="2394" spans="1:5" x14ac:dyDescent="0.15">
      <c r="A2394" s="94" t="str">
        <f t="shared" si="37"/>
        <v>NuTech3T310</v>
      </c>
      <c r="B2394" s="94" t="s">
        <v>3275</v>
      </c>
      <c r="C2394" s="94" t="s">
        <v>2561</v>
      </c>
      <c r="D2394" s="94" t="s">
        <v>1487</v>
      </c>
      <c r="E2394" s="17">
        <v>110</v>
      </c>
    </row>
    <row r="2395" spans="1:5" x14ac:dyDescent="0.15">
      <c r="A2395" s="94" t="str">
        <f t="shared" si="37"/>
        <v>NuTech3T310</v>
      </c>
      <c r="B2395" s="94" t="s">
        <v>3275</v>
      </c>
      <c r="C2395" s="94" t="s">
        <v>2561</v>
      </c>
      <c r="D2395" s="94" t="s">
        <v>1487</v>
      </c>
      <c r="E2395" s="17">
        <v>110</v>
      </c>
    </row>
    <row r="2396" spans="1:5" x14ac:dyDescent="0.15">
      <c r="A2396" s="94" t="str">
        <f t="shared" si="37"/>
        <v>NuTech3T310</v>
      </c>
      <c r="B2396" s="94" t="s">
        <v>3275</v>
      </c>
      <c r="C2396" s="94" t="s">
        <v>2561</v>
      </c>
      <c r="D2396" s="94" t="s">
        <v>1487</v>
      </c>
      <c r="E2396" s="17">
        <v>100</v>
      </c>
    </row>
    <row r="2397" spans="1:5" x14ac:dyDescent="0.15">
      <c r="A2397" s="94" t="str">
        <f t="shared" si="37"/>
        <v>NuTech3T315</v>
      </c>
      <c r="B2397" s="94" t="s">
        <v>3275</v>
      </c>
      <c r="C2397" s="94" t="s">
        <v>893</v>
      </c>
      <c r="D2397" s="94" t="s">
        <v>1487</v>
      </c>
      <c r="E2397" s="17">
        <v>115</v>
      </c>
    </row>
    <row r="2398" spans="1:5" x14ac:dyDescent="0.15">
      <c r="A2398" s="94" t="str">
        <f t="shared" si="37"/>
        <v>NuTech3T393</v>
      </c>
      <c r="B2398" s="94" t="s">
        <v>3275</v>
      </c>
      <c r="C2398" s="94" t="s">
        <v>2562</v>
      </c>
      <c r="D2398" s="94" t="s">
        <v>1487</v>
      </c>
      <c r="E2398" s="17">
        <v>93</v>
      </c>
    </row>
    <row r="2399" spans="1:5" x14ac:dyDescent="0.15">
      <c r="A2399" s="94" t="str">
        <f t="shared" si="37"/>
        <v>NuTech3T405</v>
      </c>
      <c r="B2399" s="94" t="s">
        <v>3275</v>
      </c>
      <c r="C2399" s="94" t="s">
        <v>2563</v>
      </c>
      <c r="D2399" s="94" t="s">
        <v>1487</v>
      </c>
      <c r="E2399" s="17">
        <v>105</v>
      </c>
    </row>
    <row r="2400" spans="1:5" x14ac:dyDescent="0.15">
      <c r="A2400" s="94" t="str">
        <f t="shared" si="37"/>
        <v>NuTech3T409</v>
      </c>
      <c r="B2400" s="94" t="s">
        <v>3275</v>
      </c>
      <c r="C2400" s="94" t="s">
        <v>2564</v>
      </c>
      <c r="D2400" s="94" t="s">
        <v>1487</v>
      </c>
      <c r="E2400" s="17">
        <v>109</v>
      </c>
    </row>
    <row r="2401" spans="1:5" x14ac:dyDescent="0.15">
      <c r="A2401" s="94" t="str">
        <f t="shared" si="37"/>
        <v>NuTech3T413</v>
      </c>
      <c r="B2401" s="94" t="s">
        <v>3275</v>
      </c>
      <c r="C2401" s="94" t="s">
        <v>1036</v>
      </c>
      <c r="D2401" s="94" t="s">
        <v>1487</v>
      </c>
      <c r="E2401" s="17">
        <v>113</v>
      </c>
    </row>
    <row r="2402" spans="1:5" x14ac:dyDescent="0.15">
      <c r="A2402" s="94" t="str">
        <f t="shared" si="37"/>
        <v>NuTech3T515</v>
      </c>
      <c r="B2402" s="94" t="s">
        <v>3275</v>
      </c>
      <c r="C2402" s="94" t="s">
        <v>1037</v>
      </c>
      <c r="D2402" s="94" t="s">
        <v>1487</v>
      </c>
      <c r="E2402" s="17">
        <v>115</v>
      </c>
    </row>
    <row r="2403" spans="1:5" x14ac:dyDescent="0.15">
      <c r="A2403" s="94" t="str">
        <f t="shared" si="37"/>
        <v>NuTech3T807</v>
      </c>
      <c r="B2403" s="94" t="s">
        <v>3275</v>
      </c>
      <c r="C2403" s="94" t="s">
        <v>685</v>
      </c>
      <c r="D2403" s="94" t="s">
        <v>1487</v>
      </c>
      <c r="E2403" s="17">
        <v>107</v>
      </c>
    </row>
    <row r="2404" spans="1:5" x14ac:dyDescent="0.15">
      <c r="A2404" s="94" t="str">
        <f t="shared" si="37"/>
        <v>NuTech3T808</v>
      </c>
      <c r="B2404" s="94" t="s">
        <v>3275</v>
      </c>
      <c r="C2404" s="94" t="s">
        <v>2565</v>
      </c>
      <c r="D2404" s="94" t="s">
        <v>1487</v>
      </c>
      <c r="E2404" s="17">
        <v>108</v>
      </c>
    </row>
    <row r="2405" spans="1:5" x14ac:dyDescent="0.15">
      <c r="A2405" s="94" t="str">
        <f t="shared" si="37"/>
        <v>NuTech3T912</v>
      </c>
      <c r="B2405" s="94" t="s">
        <v>3275</v>
      </c>
      <c r="C2405" s="94" t="s">
        <v>1038</v>
      </c>
      <c r="D2405" s="94" t="s">
        <v>1487</v>
      </c>
      <c r="E2405" s="17">
        <v>112</v>
      </c>
    </row>
    <row r="2406" spans="1:5" x14ac:dyDescent="0.15">
      <c r="A2406" s="94" t="str">
        <f t="shared" si="37"/>
        <v>NuTech3T912</v>
      </c>
      <c r="B2406" s="94" t="s">
        <v>3275</v>
      </c>
      <c r="C2406" s="94" t="s">
        <v>1038</v>
      </c>
      <c r="D2406" s="94" t="s">
        <v>1487</v>
      </c>
      <c r="E2406" s="17">
        <v>112</v>
      </c>
    </row>
    <row r="2407" spans="1:5" x14ac:dyDescent="0.15">
      <c r="A2407" s="94" t="str">
        <f t="shared" si="37"/>
        <v>NuTech3T912</v>
      </c>
      <c r="B2407" s="94" t="s">
        <v>3275</v>
      </c>
      <c r="C2407" s="94" t="s">
        <v>1038</v>
      </c>
      <c r="D2407" s="94" t="s">
        <v>1487</v>
      </c>
      <c r="E2407" s="17">
        <v>112</v>
      </c>
    </row>
    <row r="2408" spans="1:5" x14ac:dyDescent="0.15">
      <c r="A2408" s="94" t="str">
        <f t="shared" si="37"/>
        <v>NuTech3T912VT3</v>
      </c>
      <c r="B2408" s="94" t="s">
        <v>3275</v>
      </c>
      <c r="C2408" s="94" t="s">
        <v>1039</v>
      </c>
      <c r="D2408" s="94" t="s">
        <v>1487</v>
      </c>
      <c r="E2408" s="17">
        <v>112</v>
      </c>
    </row>
    <row r="2409" spans="1:5" x14ac:dyDescent="0.15">
      <c r="A2409" s="94" t="str">
        <f t="shared" si="37"/>
        <v>NuTech3U012</v>
      </c>
      <c r="B2409" s="94" t="s">
        <v>3275</v>
      </c>
      <c r="C2409" s="94" t="s">
        <v>686</v>
      </c>
      <c r="D2409" s="94" t="s">
        <v>1785</v>
      </c>
      <c r="E2409" s="17">
        <v>112</v>
      </c>
    </row>
    <row r="2410" spans="1:5" x14ac:dyDescent="0.15">
      <c r="A2410" s="94" t="str">
        <f t="shared" si="37"/>
        <v>NuTech3U113</v>
      </c>
      <c r="B2410" s="94" t="s">
        <v>3275</v>
      </c>
      <c r="C2410" s="94" t="s">
        <v>1040</v>
      </c>
      <c r="D2410" s="94" t="s">
        <v>1785</v>
      </c>
      <c r="E2410" s="17">
        <v>113</v>
      </c>
    </row>
    <row r="2411" spans="1:5" x14ac:dyDescent="0.15">
      <c r="A2411" s="94" t="str">
        <f t="shared" si="37"/>
        <v>NuTech3U313</v>
      </c>
      <c r="B2411" s="94" t="s">
        <v>3275</v>
      </c>
      <c r="C2411" s="94" t="s">
        <v>2566</v>
      </c>
      <c r="D2411" s="94" t="s">
        <v>1785</v>
      </c>
      <c r="E2411" s="17">
        <v>113</v>
      </c>
    </row>
    <row r="2412" spans="1:5" x14ac:dyDescent="0.15">
      <c r="A2412" s="94" t="str">
        <f t="shared" si="37"/>
        <v>NuTech3U611</v>
      </c>
      <c r="B2412" s="94" t="s">
        <v>3275</v>
      </c>
      <c r="C2412" s="94" t="s">
        <v>687</v>
      </c>
      <c r="D2412" s="94" t="s">
        <v>1785</v>
      </c>
      <c r="E2412" s="17">
        <v>111</v>
      </c>
    </row>
    <row r="2413" spans="1:5" x14ac:dyDescent="0.15">
      <c r="A2413" s="94" t="str">
        <f t="shared" si="37"/>
        <v>NuTech3U997</v>
      </c>
      <c r="B2413" s="94" t="s">
        <v>3275</v>
      </c>
      <c r="C2413" s="94" t="s">
        <v>688</v>
      </c>
      <c r="D2413" s="94" t="s">
        <v>1785</v>
      </c>
      <c r="E2413" s="17">
        <v>97</v>
      </c>
    </row>
    <row r="2414" spans="1:5" x14ac:dyDescent="0.15">
      <c r="A2414" s="94" t="str">
        <f t="shared" si="37"/>
        <v>NuTech5B887</v>
      </c>
      <c r="B2414" s="94" t="s">
        <v>3275</v>
      </c>
      <c r="C2414" s="94" t="s">
        <v>2567</v>
      </c>
      <c r="D2414" s="94" t="s">
        <v>2568</v>
      </c>
      <c r="E2414" s="17">
        <v>87</v>
      </c>
    </row>
    <row r="2415" spans="1:5" x14ac:dyDescent="0.15">
      <c r="A2415" s="94" t="str">
        <f t="shared" si="37"/>
        <v>NuTech5H005</v>
      </c>
      <c r="B2415" s="94" t="s">
        <v>3275</v>
      </c>
      <c r="C2415" s="94" t="s">
        <v>417</v>
      </c>
      <c r="D2415" s="94" t="s">
        <v>1485</v>
      </c>
      <c r="E2415" s="17">
        <v>105</v>
      </c>
    </row>
    <row r="2416" spans="1:5" x14ac:dyDescent="0.15">
      <c r="A2416" s="94" t="str">
        <f t="shared" si="37"/>
        <v>NuTech5H615</v>
      </c>
      <c r="B2416" s="94" t="s">
        <v>3275</v>
      </c>
      <c r="C2416" s="94" t="s">
        <v>1041</v>
      </c>
      <c r="D2416" s="94" t="s">
        <v>1490</v>
      </c>
      <c r="E2416" s="17">
        <v>115</v>
      </c>
    </row>
    <row r="2417" spans="1:5" x14ac:dyDescent="0.15">
      <c r="A2417" s="94" t="str">
        <f t="shared" si="37"/>
        <v>NuTech5N909</v>
      </c>
      <c r="B2417" s="94" t="s">
        <v>3275</v>
      </c>
      <c r="C2417" s="94" t="s">
        <v>2569</v>
      </c>
      <c r="D2417" s="94" t="s">
        <v>2570</v>
      </c>
      <c r="E2417" s="17">
        <v>109</v>
      </c>
    </row>
    <row r="2418" spans="1:5" x14ac:dyDescent="0.15">
      <c r="A2418" s="94" t="str">
        <f t="shared" si="37"/>
        <v>NuTech5X005</v>
      </c>
      <c r="B2418" s="94" t="s">
        <v>3275</v>
      </c>
      <c r="C2418" s="94" t="s">
        <v>418</v>
      </c>
      <c r="D2418" s="94" t="s">
        <v>1788</v>
      </c>
      <c r="E2418" s="17">
        <v>105</v>
      </c>
    </row>
    <row r="2419" spans="1:5" x14ac:dyDescent="0.15">
      <c r="A2419" s="94" t="str">
        <f t="shared" si="37"/>
        <v>NuTechA6056</v>
      </c>
      <c r="B2419" s="94" t="s">
        <v>3275</v>
      </c>
      <c r="C2419" s="94" t="s">
        <v>2571</v>
      </c>
      <c r="D2419" s="94" t="s">
        <v>1488</v>
      </c>
      <c r="E2419" s="17">
        <v>112</v>
      </c>
    </row>
    <row r="2420" spans="1:5" x14ac:dyDescent="0.15">
      <c r="A2420" s="94" t="str">
        <f t="shared" si="37"/>
        <v>NuTechA6061</v>
      </c>
      <c r="B2420" s="94" t="s">
        <v>3275</v>
      </c>
      <c r="C2420" s="94" t="s">
        <v>2572</v>
      </c>
      <c r="D2420" s="94" t="s">
        <v>1786</v>
      </c>
      <c r="E2420" s="17">
        <v>110</v>
      </c>
    </row>
    <row r="2421" spans="1:5" x14ac:dyDescent="0.15">
      <c r="A2421" s="94" t="str">
        <f t="shared" si="37"/>
        <v>NuTechA606T</v>
      </c>
      <c r="B2421" s="94" t="s">
        <v>3275</v>
      </c>
      <c r="C2421" s="94" t="s">
        <v>2573</v>
      </c>
      <c r="D2421" s="94" t="s">
        <v>1486</v>
      </c>
      <c r="E2421" s="17">
        <v>110</v>
      </c>
    </row>
    <row r="2422" spans="1:5" x14ac:dyDescent="0.15">
      <c r="A2422" s="94" t="str">
        <f t="shared" si="37"/>
        <v>NuTechA6233</v>
      </c>
      <c r="B2422" s="94" t="s">
        <v>3275</v>
      </c>
      <c r="C2422" s="94" t="s">
        <v>2574</v>
      </c>
      <c r="D2422" s="94" t="s">
        <v>1492</v>
      </c>
      <c r="E2422" s="17">
        <v>112</v>
      </c>
    </row>
    <row r="2423" spans="1:5" x14ac:dyDescent="0.15">
      <c r="A2423" s="94" t="str">
        <f t="shared" si="37"/>
        <v>NuTechA6841</v>
      </c>
      <c r="B2423" s="94" t="s">
        <v>3275</v>
      </c>
      <c r="C2423" s="94" t="s">
        <v>2575</v>
      </c>
      <c r="D2423" s="94" t="s">
        <v>1786</v>
      </c>
      <c r="E2423" s="17">
        <v>112</v>
      </c>
    </row>
    <row r="2424" spans="1:5" x14ac:dyDescent="0.15">
      <c r="A2424" s="94" t="str">
        <f t="shared" si="37"/>
        <v>NuTechA6846</v>
      </c>
      <c r="B2424" s="94" t="s">
        <v>3275</v>
      </c>
      <c r="C2424" s="94" t="s">
        <v>2576</v>
      </c>
      <c r="D2424" s="94" t="s">
        <v>1488</v>
      </c>
      <c r="E2424" s="17">
        <v>112</v>
      </c>
    </row>
    <row r="2425" spans="1:5" x14ac:dyDescent="0.15">
      <c r="A2425" s="94" t="str">
        <f t="shared" si="37"/>
        <v>NuTechA684T</v>
      </c>
      <c r="B2425" s="94" t="s">
        <v>3275</v>
      </c>
      <c r="C2425" s="94" t="s">
        <v>2577</v>
      </c>
      <c r="D2425" s="94" t="s">
        <v>1486</v>
      </c>
      <c r="E2425" s="17">
        <v>112</v>
      </c>
    </row>
    <row r="2426" spans="1:5" x14ac:dyDescent="0.15">
      <c r="A2426" s="94" t="str">
        <f t="shared" si="37"/>
        <v>NuTechOC213</v>
      </c>
      <c r="B2426" s="94" t="s">
        <v>3275</v>
      </c>
      <c r="C2426" s="94" t="s">
        <v>1042</v>
      </c>
      <c r="D2426" s="94" t="s">
        <v>1492</v>
      </c>
      <c r="E2426" s="17">
        <v>113</v>
      </c>
    </row>
    <row r="2427" spans="1:5" x14ac:dyDescent="0.15">
      <c r="A2427" s="94" t="str">
        <f t="shared" si="37"/>
        <v>Ottilie Ro4051VT3</v>
      </c>
      <c r="B2427" s="94" t="s">
        <v>252</v>
      </c>
      <c r="C2427" s="94" t="s">
        <v>419</v>
      </c>
      <c r="D2427" s="94" t="s">
        <v>1487</v>
      </c>
      <c r="E2427" s="17">
        <v>100</v>
      </c>
    </row>
    <row r="2428" spans="1:5" x14ac:dyDescent="0.15">
      <c r="A2428" s="94" t="str">
        <f t="shared" si="37"/>
        <v>Ottilie Ro4220RR/YGPL</v>
      </c>
      <c r="B2428" s="94" t="s">
        <v>252</v>
      </c>
      <c r="C2428" s="94" t="s">
        <v>3270</v>
      </c>
      <c r="D2428" s="94" t="s">
        <v>1486</v>
      </c>
      <c r="E2428" s="17">
        <v>102</v>
      </c>
    </row>
    <row r="2429" spans="1:5" x14ac:dyDescent="0.15">
      <c r="A2429" s="94" t="str">
        <f t="shared" si="37"/>
        <v>Ottilie Ro4375HX1</v>
      </c>
      <c r="B2429" s="94" t="s">
        <v>252</v>
      </c>
      <c r="C2429" s="94" t="s">
        <v>1043</v>
      </c>
      <c r="D2429" s="94" t="s">
        <v>1485</v>
      </c>
      <c r="E2429" s="17">
        <v>103</v>
      </c>
    </row>
    <row r="2430" spans="1:5" x14ac:dyDescent="0.15">
      <c r="A2430" s="94" t="str">
        <f t="shared" si="37"/>
        <v>Ottilie Ro4375HX1</v>
      </c>
      <c r="B2430" s="94" t="s">
        <v>252</v>
      </c>
      <c r="C2430" s="94" t="s">
        <v>1043</v>
      </c>
      <c r="D2430" s="94" t="s">
        <v>1485</v>
      </c>
      <c r="E2430" s="17">
        <v>103</v>
      </c>
    </row>
    <row r="2431" spans="1:5" x14ac:dyDescent="0.15">
      <c r="A2431" s="94" t="str">
        <f t="shared" si="37"/>
        <v>Ottilie Ro4675HX1/LL</v>
      </c>
      <c r="B2431" s="94" t="s">
        <v>252</v>
      </c>
      <c r="C2431" s="94" t="s">
        <v>1044</v>
      </c>
      <c r="D2431" s="94" t="s">
        <v>1485</v>
      </c>
      <c r="E2431" s="17">
        <v>107</v>
      </c>
    </row>
    <row r="2432" spans="1:5" x14ac:dyDescent="0.15">
      <c r="A2432" s="94" t="str">
        <f t="shared" si="37"/>
        <v>Ottilie Ro4675HX1/LL</v>
      </c>
      <c r="B2432" s="94" t="s">
        <v>252</v>
      </c>
      <c r="C2432" s="94" t="s">
        <v>1044</v>
      </c>
      <c r="D2432" s="94" t="s">
        <v>1485</v>
      </c>
      <c r="E2432" s="17">
        <v>107</v>
      </c>
    </row>
    <row r="2433" spans="1:5" x14ac:dyDescent="0.15">
      <c r="A2433" s="94" t="str">
        <f t="shared" si="37"/>
        <v>Ottilie Ro4751VT3</v>
      </c>
      <c r="B2433" s="94" t="s">
        <v>252</v>
      </c>
      <c r="C2433" s="94" t="s">
        <v>420</v>
      </c>
      <c r="D2433" s="94" t="s">
        <v>1487</v>
      </c>
      <c r="E2433" s="17">
        <v>107</v>
      </c>
    </row>
    <row r="2434" spans="1:5" x14ac:dyDescent="0.15">
      <c r="A2434" s="94" t="str">
        <f t="shared" ref="A2434:A2497" si="38">B2434&amp;C2434</f>
        <v>Ottilie Ro4971VT3</v>
      </c>
      <c r="B2434" s="94" t="s">
        <v>252</v>
      </c>
      <c r="C2434" s="94" t="s">
        <v>3274</v>
      </c>
      <c r="D2434" s="94" t="s">
        <v>1487</v>
      </c>
      <c r="E2434" s="17">
        <v>110</v>
      </c>
    </row>
    <row r="2435" spans="1:5" x14ac:dyDescent="0.15">
      <c r="A2435" s="94" t="str">
        <f t="shared" si="38"/>
        <v>Ottilie Ro4975HX1/LL</v>
      </c>
      <c r="B2435" s="94" t="s">
        <v>252</v>
      </c>
      <c r="C2435" s="94" t="s">
        <v>1045</v>
      </c>
      <c r="D2435" s="94" t="s">
        <v>1485</v>
      </c>
      <c r="E2435" s="17">
        <v>110</v>
      </c>
    </row>
    <row r="2436" spans="1:5" x14ac:dyDescent="0.15">
      <c r="A2436" s="94" t="str">
        <f t="shared" si="38"/>
        <v>Ottilie Ro4975HX1/LL</v>
      </c>
      <c r="B2436" s="94" t="s">
        <v>252</v>
      </c>
      <c r="C2436" s="94" t="s">
        <v>1045</v>
      </c>
      <c r="D2436" s="94" t="s">
        <v>1485</v>
      </c>
      <c r="E2436" s="17">
        <v>110</v>
      </c>
    </row>
    <row r="2437" spans="1:5" x14ac:dyDescent="0.15">
      <c r="A2437" s="94" t="str">
        <f t="shared" si="38"/>
        <v>Ottilie RO5191VT3</v>
      </c>
      <c r="B2437" s="94" t="s">
        <v>1046</v>
      </c>
      <c r="C2437" s="94" t="s">
        <v>3273</v>
      </c>
      <c r="D2437" s="94" t="s">
        <v>1487</v>
      </c>
      <c r="E2437" s="17">
        <v>111</v>
      </c>
    </row>
    <row r="2438" spans="1:5" x14ac:dyDescent="0.15">
      <c r="A2438" s="94" t="str">
        <f t="shared" si="38"/>
        <v>Ottilie Ro5334YGCB</v>
      </c>
      <c r="B2438" s="94" t="s">
        <v>252</v>
      </c>
      <c r="C2438" s="94" t="s">
        <v>3271</v>
      </c>
      <c r="D2438" s="94" t="s">
        <v>1492</v>
      </c>
      <c r="E2438" s="17">
        <v>113</v>
      </c>
    </row>
    <row r="2439" spans="1:5" x14ac:dyDescent="0.15">
      <c r="A2439" s="94" t="str">
        <f t="shared" si="38"/>
        <v>Ottilie Ro5411VT3</v>
      </c>
      <c r="B2439" s="94" t="s">
        <v>252</v>
      </c>
      <c r="C2439" s="94" t="s">
        <v>1047</v>
      </c>
      <c r="D2439" s="94" t="s">
        <v>1487</v>
      </c>
      <c r="E2439" s="17">
        <v>114</v>
      </c>
    </row>
    <row r="2440" spans="1:5" x14ac:dyDescent="0.15">
      <c r="A2440" s="94" t="str">
        <f t="shared" si="38"/>
        <v>Ottilie Ro5418RR</v>
      </c>
      <c r="B2440" s="94" t="s">
        <v>252</v>
      </c>
      <c r="C2440" s="94" t="s">
        <v>1048</v>
      </c>
      <c r="D2440" s="94" t="s">
        <v>1786</v>
      </c>
      <c r="E2440" s="17">
        <v>114</v>
      </c>
    </row>
    <row r="2441" spans="1:5" x14ac:dyDescent="0.15">
      <c r="A2441" s="94" t="str">
        <f t="shared" si="38"/>
        <v>Pfister2175VT3</v>
      </c>
      <c r="B2441" s="94" t="s">
        <v>2464</v>
      </c>
      <c r="C2441" s="94" t="s">
        <v>1049</v>
      </c>
      <c r="D2441" s="94" t="s">
        <v>1487</v>
      </c>
      <c r="E2441" s="17">
        <v>102</v>
      </c>
    </row>
    <row r="2442" spans="1:5" x14ac:dyDescent="0.15">
      <c r="A2442" s="94" t="str">
        <f t="shared" si="38"/>
        <v>Pfister2505VT3</v>
      </c>
      <c r="B2442" s="94" t="s">
        <v>2464</v>
      </c>
      <c r="C2442" s="94" t="s">
        <v>2013</v>
      </c>
      <c r="D2442" s="94" t="s">
        <v>1487</v>
      </c>
      <c r="E2442" s="17">
        <v>108</v>
      </c>
    </row>
    <row r="2443" spans="1:5" x14ac:dyDescent="0.15">
      <c r="A2443" s="94" t="str">
        <f t="shared" si="38"/>
        <v>Pfister2570VT3</v>
      </c>
      <c r="B2443" s="94" t="s">
        <v>2464</v>
      </c>
      <c r="C2443" s="94" t="s">
        <v>1050</v>
      </c>
      <c r="D2443" s="94" t="s">
        <v>1487</v>
      </c>
      <c r="E2443" s="17">
        <v>108</v>
      </c>
    </row>
    <row r="2444" spans="1:5" x14ac:dyDescent="0.15">
      <c r="A2444" s="94" t="str">
        <f t="shared" si="38"/>
        <v>Pfister2663T</v>
      </c>
      <c r="B2444" s="94" t="s">
        <v>2464</v>
      </c>
      <c r="C2444" s="94" t="s">
        <v>1691</v>
      </c>
      <c r="D2444" s="94" t="s">
        <v>1486</v>
      </c>
      <c r="E2444" s="17">
        <v>109</v>
      </c>
    </row>
    <row r="2445" spans="1:5" x14ac:dyDescent="0.15">
      <c r="A2445" s="94" t="str">
        <f t="shared" si="38"/>
        <v>Pfister2663VT3</v>
      </c>
      <c r="B2445" s="94" t="s">
        <v>2464</v>
      </c>
      <c r="C2445" s="94" t="s">
        <v>2851</v>
      </c>
      <c r="D2445" s="94" t="s">
        <v>1487</v>
      </c>
      <c r="E2445" s="17">
        <v>109</v>
      </c>
    </row>
    <row r="2446" spans="1:5" x14ac:dyDescent="0.15">
      <c r="A2446" s="94" t="str">
        <f t="shared" si="38"/>
        <v>Pfister2664VT3</v>
      </c>
      <c r="B2446" s="94" t="s">
        <v>2464</v>
      </c>
      <c r="C2446" s="94" t="s">
        <v>1051</v>
      </c>
      <c r="D2446" s="94" t="s">
        <v>1487</v>
      </c>
      <c r="E2446" s="17">
        <v>110</v>
      </c>
    </row>
    <row r="2447" spans="1:5" x14ac:dyDescent="0.15">
      <c r="A2447" s="94" t="str">
        <f t="shared" si="38"/>
        <v>Pfister2675RR</v>
      </c>
      <c r="B2447" s="94" t="s">
        <v>2464</v>
      </c>
      <c r="C2447" s="94" t="s">
        <v>1052</v>
      </c>
      <c r="D2447" s="94" t="s">
        <v>1786</v>
      </c>
      <c r="E2447" s="17">
        <v>111</v>
      </c>
    </row>
    <row r="2448" spans="1:5" x14ac:dyDescent="0.15">
      <c r="A2448" s="94" t="str">
        <f t="shared" si="38"/>
        <v>Pfister2675VT3</v>
      </c>
      <c r="B2448" s="94" t="s">
        <v>2464</v>
      </c>
      <c r="C2448" s="94" t="s">
        <v>1053</v>
      </c>
      <c r="D2448" s="94" t="s">
        <v>1487</v>
      </c>
      <c r="E2448" s="17">
        <v>111</v>
      </c>
    </row>
    <row r="2449" spans="1:5" x14ac:dyDescent="0.15">
      <c r="A2449" s="94" t="str">
        <f t="shared" si="38"/>
        <v>Pfister2727T</v>
      </c>
      <c r="B2449" s="94" t="s">
        <v>2464</v>
      </c>
      <c r="C2449" s="94" t="s">
        <v>1692</v>
      </c>
      <c r="D2449" s="94" t="s">
        <v>1486</v>
      </c>
      <c r="E2449" s="17">
        <v>110</v>
      </c>
    </row>
    <row r="2450" spans="1:5" x14ac:dyDescent="0.15">
      <c r="A2450" s="94" t="str">
        <f t="shared" si="38"/>
        <v>Pfister2727VT3</v>
      </c>
      <c r="B2450" s="94" t="s">
        <v>2464</v>
      </c>
      <c r="C2450" s="94" t="s">
        <v>2852</v>
      </c>
      <c r="D2450" s="94" t="s">
        <v>1487</v>
      </c>
      <c r="E2450" s="17">
        <v>110</v>
      </c>
    </row>
    <row r="2451" spans="1:5" x14ac:dyDescent="0.15">
      <c r="A2451" s="94" t="str">
        <f t="shared" si="38"/>
        <v>Pfister2731VT3</v>
      </c>
      <c r="B2451" s="94" t="s">
        <v>2464</v>
      </c>
      <c r="C2451" s="94" t="s">
        <v>1054</v>
      </c>
      <c r="D2451" s="94" t="s">
        <v>1487</v>
      </c>
      <c r="E2451" s="17">
        <v>111</v>
      </c>
    </row>
    <row r="2452" spans="1:5" x14ac:dyDescent="0.15">
      <c r="A2452" s="94" t="str">
        <f t="shared" si="38"/>
        <v>Pfister2756VT3</v>
      </c>
      <c r="B2452" s="94" t="s">
        <v>2464</v>
      </c>
      <c r="C2452" s="94" t="s">
        <v>1055</v>
      </c>
      <c r="D2452" s="94" t="s">
        <v>1487</v>
      </c>
      <c r="E2452" s="17">
        <v>113</v>
      </c>
    </row>
    <row r="2453" spans="1:5" x14ac:dyDescent="0.15">
      <c r="A2453" s="94" t="str">
        <f t="shared" si="38"/>
        <v>Pfister2775RR</v>
      </c>
      <c r="B2453" s="94" t="s">
        <v>2464</v>
      </c>
      <c r="C2453" s="94" t="s">
        <v>2853</v>
      </c>
      <c r="D2453" s="94" t="s">
        <v>1786</v>
      </c>
      <c r="E2453" s="17">
        <v>112</v>
      </c>
    </row>
    <row r="2454" spans="1:5" x14ac:dyDescent="0.15">
      <c r="A2454" s="94" t="str">
        <f t="shared" si="38"/>
        <v>Pfister2775VTRR</v>
      </c>
      <c r="B2454" s="94" t="s">
        <v>2464</v>
      </c>
      <c r="C2454" s="94" t="s">
        <v>1056</v>
      </c>
      <c r="D2454" s="94" t="s">
        <v>1785</v>
      </c>
      <c r="E2454" s="17">
        <v>112</v>
      </c>
    </row>
    <row r="2455" spans="1:5" x14ac:dyDescent="0.15">
      <c r="A2455" s="94" t="str">
        <f t="shared" si="38"/>
        <v>Pfister2775VTRR</v>
      </c>
      <c r="B2455" s="94" t="s">
        <v>2464</v>
      </c>
      <c r="C2455" s="94" t="s">
        <v>1056</v>
      </c>
      <c r="D2455" s="94" t="s">
        <v>1785</v>
      </c>
      <c r="E2455" s="17">
        <v>112</v>
      </c>
    </row>
    <row r="2456" spans="1:5" x14ac:dyDescent="0.15">
      <c r="A2456" s="94" t="str">
        <f t="shared" si="38"/>
        <v>Pfister2775VTRR</v>
      </c>
      <c r="B2456" s="94" t="s">
        <v>2464</v>
      </c>
      <c r="C2456" s="94" t="s">
        <v>1056</v>
      </c>
      <c r="D2456" s="94" t="s">
        <v>1785</v>
      </c>
      <c r="E2456" s="17">
        <v>112</v>
      </c>
    </row>
    <row r="2457" spans="1:5" x14ac:dyDescent="0.15">
      <c r="A2457" s="94" t="str">
        <f t="shared" si="38"/>
        <v>Pfister2775VTRR</v>
      </c>
      <c r="B2457" s="94" t="s">
        <v>2464</v>
      </c>
      <c r="C2457" s="94" t="s">
        <v>1056</v>
      </c>
      <c r="D2457" s="94" t="s">
        <v>1785</v>
      </c>
      <c r="E2457" s="17">
        <v>112</v>
      </c>
    </row>
    <row r="2458" spans="1:5" x14ac:dyDescent="0.15">
      <c r="A2458" s="94" t="str">
        <f t="shared" si="38"/>
        <v>Pfister2775VTRR</v>
      </c>
      <c r="B2458" s="94" t="s">
        <v>2464</v>
      </c>
      <c r="C2458" s="94" t="s">
        <v>1056</v>
      </c>
      <c r="D2458" s="94" t="s">
        <v>1785</v>
      </c>
      <c r="E2458" s="17">
        <v>112</v>
      </c>
    </row>
    <row r="2459" spans="1:5" x14ac:dyDescent="0.15">
      <c r="A2459" s="94" t="str">
        <f t="shared" si="38"/>
        <v>Pfister3356VT3</v>
      </c>
      <c r="B2459" s="94" t="s">
        <v>2464</v>
      </c>
      <c r="C2459" s="94" t="s">
        <v>2854</v>
      </c>
      <c r="D2459" s="94" t="s">
        <v>1487</v>
      </c>
      <c r="E2459" s="17">
        <v>115</v>
      </c>
    </row>
    <row r="2460" spans="1:5" x14ac:dyDescent="0.15">
      <c r="A2460" s="94" t="str">
        <f t="shared" si="38"/>
        <v>Pfister3366VT3</v>
      </c>
      <c r="B2460" s="94" t="s">
        <v>2464</v>
      </c>
      <c r="C2460" s="94" t="s">
        <v>1057</v>
      </c>
      <c r="D2460" s="94" t="s">
        <v>1487</v>
      </c>
      <c r="E2460" s="17">
        <v>115</v>
      </c>
    </row>
    <row r="2461" spans="1:5" x14ac:dyDescent="0.15">
      <c r="A2461" s="94" t="str">
        <f t="shared" si="38"/>
        <v>Pioneer0377XR</v>
      </c>
      <c r="B2461" s="94" t="s">
        <v>1992</v>
      </c>
      <c r="C2461" s="94" t="s">
        <v>689</v>
      </c>
      <c r="D2461" s="94" t="s">
        <v>1789</v>
      </c>
      <c r="E2461" s="17">
        <v>103</v>
      </c>
    </row>
    <row r="2462" spans="1:5" x14ac:dyDescent="0.15">
      <c r="A2462" s="94" t="str">
        <f t="shared" si="38"/>
        <v>Pioneer0377XR</v>
      </c>
      <c r="B2462" s="94" t="s">
        <v>1992</v>
      </c>
      <c r="C2462" s="94" t="s">
        <v>689</v>
      </c>
      <c r="D2462" s="94" t="s">
        <v>1789</v>
      </c>
      <c r="E2462" s="17">
        <v>103</v>
      </c>
    </row>
    <row r="2463" spans="1:5" x14ac:dyDescent="0.15">
      <c r="A2463" s="94" t="str">
        <f t="shared" si="38"/>
        <v>Pioneer0461XR</v>
      </c>
      <c r="B2463" s="94" t="s">
        <v>1992</v>
      </c>
      <c r="C2463" s="94" t="s">
        <v>690</v>
      </c>
      <c r="D2463" s="94" t="s">
        <v>1789</v>
      </c>
      <c r="E2463" s="17">
        <v>104</v>
      </c>
    </row>
    <row r="2464" spans="1:5" x14ac:dyDescent="0.15">
      <c r="A2464" s="94" t="str">
        <f t="shared" si="38"/>
        <v>Pioneer0528XR</v>
      </c>
      <c r="B2464" s="94" t="s">
        <v>1992</v>
      </c>
      <c r="C2464" s="94" t="s">
        <v>421</v>
      </c>
      <c r="D2464" s="94" t="s">
        <v>1789</v>
      </c>
      <c r="E2464" s="17">
        <v>105</v>
      </c>
    </row>
    <row r="2465" spans="1:5" x14ac:dyDescent="0.15">
      <c r="A2465" s="94" t="str">
        <f t="shared" si="38"/>
        <v>Pioneer0916XR</v>
      </c>
      <c r="B2465" s="94" t="s">
        <v>1992</v>
      </c>
      <c r="C2465" s="94" t="s">
        <v>691</v>
      </c>
      <c r="D2465" s="94" t="s">
        <v>1789</v>
      </c>
      <c r="E2465" s="17">
        <v>109</v>
      </c>
    </row>
    <row r="2466" spans="1:5" x14ac:dyDescent="0.15">
      <c r="A2466" s="94" t="str">
        <f t="shared" si="38"/>
        <v>Pioneer0916XR</v>
      </c>
      <c r="B2466" s="94" t="s">
        <v>1992</v>
      </c>
      <c r="C2466" s="94" t="s">
        <v>691</v>
      </c>
      <c r="D2466" s="94" t="s">
        <v>1789</v>
      </c>
      <c r="E2466" s="17">
        <v>109</v>
      </c>
    </row>
    <row r="2467" spans="1:5" x14ac:dyDescent="0.15">
      <c r="A2467" s="94" t="str">
        <f t="shared" si="38"/>
        <v>Pioneer0959X</v>
      </c>
      <c r="B2467" s="94" t="s">
        <v>1992</v>
      </c>
      <c r="C2467" s="94" t="s">
        <v>692</v>
      </c>
      <c r="D2467" s="94" t="s">
        <v>1788</v>
      </c>
      <c r="E2467" s="17">
        <v>109</v>
      </c>
    </row>
    <row r="2468" spans="1:5" x14ac:dyDescent="0.15">
      <c r="A2468" s="94" t="str">
        <f t="shared" si="38"/>
        <v>Pioneer1162XR</v>
      </c>
      <c r="B2468" s="94" t="s">
        <v>1992</v>
      </c>
      <c r="C2468" s="94" t="s">
        <v>422</v>
      </c>
      <c r="D2468" s="94" t="s">
        <v>1789</v>
      </c>
      <c r="E2468" s="17">
        <v>111</v>
      </c>
    </row>
    <row r="2469" spans="1:5" x14ac:dyDescent="0.15">
      <c r="A2469" s="94" t="str">
        <f t="shared" si="38"/>
        <v>Pioneer1162XR</v>
      </c>
      <c r="B2469" s="94" t="s">
        <v>1992</v>
      </c>
      <c r="C2469" s="94" t="s">
        <v>422</v>
      </c>
      <c r="D2469" s="94" t="s">
        <v>1789</v>
      </c>
      <c r="E2469" s="17">
        <v>111</v>
      </c>
    </row>
    <row r="2470" spans="1:5" x14ac:dyDescent="0.15">
      <c r="A2470" s="94" t="str">
        <f t="shared" si="38"/>
        <v>Pioneer1162XR</v>
      </c>
      <c r="B2470" s="94" t="s">
        <v>1992</v>
      </c>
      <c r="C2470" s="94" t="s">
        <v>422</v>
      </c>
      <c r="D2470" s="94" t="s">
        <v>1789</v>
      </c>
      <c r="E2470" s="17">
        <v>111</v>
      </c>
    </row>
    <row r="2471" spans="1:5" x14ac:dyDescent="0.15">
      <c r="A2471" s="94" t="str">
        <f t="shared" si="38"/>
        <v>Pioneer1162XR</v>
      </c>
      <c r="B2471" s="94" t="s">
        <v>1992</v>
      </c>
      <c r="C2471" s="94" t="s">
        <v>422</v>
      </c>
      <c r="D2471" s="94" t="s">
        <v>1789</v>
      </c>
      <c r="E2471" s="17">
        <v>111</v>
      </c>
    </row>
    <row r="2472" spans="1:5" x14ac:dyDescent="0.15">
      <c r="A2472" s="94" t="str">
        <f t="shared" si="38"/>
        <v>Pioneer1173HR</v>
      </c>
      <c r="B2472" s="94" t="s">
        <v>1992</v>
      </c>
      <c r="C2472" s="94" t="s">
        <v>693</v>
      </c>
      <c r="D2472" s="94" t="s">
        <v>1789</v>
      </c>
      <c r="E2472" s="17">
        <v>111</v>
      </c>
    </row>
    <row r="2473" spans="1:5" x14ac:dyDescent="0.15">
      <c r="A2473" s="94" t="str">
        <f t="shared" si="38"/>
        <v>Pioneer1184XR</v>
      </c>
      <c r="B2473" s="94" t="s">
        <v>1992</v>
      </c>
      <c r="C2473" s="94" t="s">
        <v>694</v>
      </c>
      <c r="D2473" s="94" t="s">
        <v>1789</v>
      </c>
      <c r="E2473" s="17">
        <v>111</v>
      </c>
    </row>
    <row r="2474" spans="1:5" x14ac:dyDescent="0.15">
      <c r="A2474" s="94" t="str">
        <f t="shared" si="38"/>
        <v>Pioneer1236XR</v>
      </c>
      <c r="B2474" s="94" t="s">
        <v>1992</v>
      </c>
      <c r="C2474" s="94" t="s">
        <v>695</v>
      </c>
      <c r="D2474" s="94" t="s">
        <v>1789</v>
      </c>
      <c r="E2474" s="17">
        <v>112</v>
      </c>
    </row>
    <row r="2475" spans="1:5" x14ac:dyDescent="0.15">
      <c r="A2475" s="94" t="str">
        <f t="shared" si="38"/>
        <v>Pioneer1236XR</v>
      </c>
      <c r="B2475" s="94" t="s">
        <v>1992</v>
      </c>
      <c r="C2475" s="94" t="s">
        <v>695</v>
      </c>
      <c r="D2475" s="94" t="s">
        <v>1789</v>
      </c>
      <c r="E2475" s="17">
        <v>112</v>
      </c>
    </row>
    <row r="2476" spans="1:5" x14ac:dyDescent="0.15">
      <c r="A2476" s="94" t="str">
        <f t="shared" si="38"/>
        <v>Pioneer1253HR</v>
      </c>
      <c r="B2476" s="94" t="s">
        <v>1992</v>
      </c>
      <c r="C2476" s="94" t="s">
        <v>696</v>
      </c>
      <c r="D2476" s="94" t="s">
        <v>1490</v>
      </c>
      <c r="E2476" s="17">
        <v>112</v>
      </c>
    </row>
    <row r="2477" spans="1:5" x14ac:dyDescent="0.15">
      <c r="A2477" s="94" t="str">
        <f t="shared" si="38"/>
        <v>Pioneer1253HR</v>
      </c>
      <c r="B2477" s="94" t="s">
        <v>1992</v>
      </c>
      <c r="C2477" s="94" t="s">
        <v>696</v>
      </c>
      <c r="D2477" s="94" t="s">
        <v>1490</v>
      </c>
      <c r="E2477" s="17">
        <v>111</v>
      </c>
    </row>
    <row r="2478" spans="1:5" x14ac:dyDescent="0.15">
      <c r="A2478" s="94" t="str">
        <f t="shared" si="38"/>
        <v>Pioneer1395HR</v>
      </c>
      <c r="B2478" s="94" t="s">
        <v>1992</v>
      </c>
      <c r="C2478" s="94" t="s">
        <v>697</v>
      </c>
      <c r="D2478" s="94" t="s">
        <v>1490</v>
      </c>
      <c r="E2478" s="17">
        <v>113</v>
      </c>
    </row>
    <row r="2479" spans="1:5" x14ac:dyDescent="0.15">
      <c r="A2479" s="94" t="str">
        <f t="shared" si="38"/>
        <v>Pioneer1395XR</v>
      </c>
      <c r="B2479" s="94" t="s">
        <v>1992</v>
      </c>
      <c r="C2479" s="94" t="s">
        <v>423</v>
      </c>
      <c r="D2479" s="94" t="s">
        <v>1789</v>
      </c>
      <c r="E2479" s="17">
        <v>113</v>
      </c>
    </row>
    <row r="2480" spans="1:5" x14ac:dyDescent="0.15">
      <c r="A2480" s="94" t="str">
        <f t="shared" si="38"/>
        <v>Pioneer1395XR</v>
      </c>
      <c r="B2480" s="94" t="s">
        <v>1992</v>
      </c>
      <c r="C2480" s="94" t="s">
        <v>423</v>
      </c>
      <c r="D2480" s="94" t="s">
        <v>1789</v>
      </c>
      <c r="E2480" s="17">
        <v>113</v>
      </c>
    </row>
    <row r="2481" spans="1:5" x14ac:dyDescent="0.15">
      <c r="A2481" s="94" t="str">
        <f t="shared" si="38"/>
        <v>Pioneer1395XR</v>
      </c>
      <c r="B2481" s="94" t="s">
        <v>1992</v>
      </c>
      <c r="C2481" s="94" t="s">
        <v>423</v>
      </c>
      <c r="D2481" s="94" t="s">
        <v>1789</v>
      </c>
      <c r="E2481" s="17">
        <v>113</v>
      </c>
    </row>
    <row r="2482" spans="1:5" x14ac:dyDescent="0.15">
      <c r="A2482" s="94" t="str">
        <f t="shared" si="38"/>
        <v>Pioneer1395XR</v>
      </c>
      <c r="B2482" s="94" t="s">
        <v>1992</v>
      </c>
      <c r="C2482" s="94" t="s">
        <v>423</v>
      </c>
      <c r="D2482" s="94" t="s">
        <v>1789</v>
      </c>
      <c r="E2482" s="17">
        <v>113</v>
      </c>
    </row>
    <row r="2483" spans="1:5" x14ac:dyDescent="0.15">
      <c r="A2483" s="94" t="str">
        <f t="shared" si="38"/>
        <v>Pioneer1707HR</v>
      </c>
      <c r="B2483" s="94" t="s">
        <v>1992</v>
      </c>
      <c r="C2483" s="94" t="s">
        <v>698</v>
      </c>
      <c r="D2483" s="94" t="s">
        <v>1490</v>
      </c>
      <c r="E2483" s="17">
        <v>117</v>
      </c>
    </row>
    <row r="2484" spans="1:5" x14ac:dyDescent="0.15">
      <c r="A2484" s="94" t="str">
        <f t="shared" si="38"/>
        <v>Pioneer31D58</v>
      </c>
      <c r="B2484" s="94" t="s">
        <v>1992</v>
      </c>
      <c r="C2484" s="94" t="s">
        <v>1693</v>
      </c>
      <c r="D2484" s="94" t="s">
        <v>2641</v>
      </c>
      <c r="E2484" s="17">
        <v>120</v>
      </c>
    </row>
    <row r="2485" spans="1:5" x14ac:dyDescent="0.15">
      <c r="A2485" s="94" t="str">
        <f t="shared" si="38"/>
        <v>Pioneer31D61</v>
      </c>
      <c r="B2485" s="94" t="s">
        <v>1992</v>
      </c>
      <c r="C2485" s="94" t="s">
        <v>1694</v>
      </c>
      <c r="D2485" s="94" t="s">
        <v>1492</v>
      </c>
      <c r="E2485" s="17">
        <v>120</v>
      </c>
    </row>
    <row r="2486" spans="1:5" x14ac:dyDescent="0.15">
      <c r="A2486" s="94" t="str">
        <f t="shared" si="38"/>
        <v>Pioneer31G65</v>
      </c>
      <c r="B2486" s="94" t="s">
        <v>1992</v>
      </c>
      <c r="C2486" s="94" t="s">
        <v>1696</v>
      </c>
      <c r="D2486" s="94" t="s">
        <v>1786</v>
      </c>
      <c r="E2486" s="17">
        <v>119</v>
      </c>
    </row>
    <row r="2487" spans="1:5" x14ac:dyDescent="0.15">
      <c r="A2487" s="94" t="str">
        <f t="shared" si="38"/>
        <v>Pioneer31G66</v>
      </c>
      <c r="B2487" s="94" t="s">
        <v>1992</v>
      </c>
      <c r="C2487" s="94" t="s">
        <v>1695</v>
      </c>
      <c r="D2487" s="94" t="s">
        <v>2641</v>
      </c>
      <c r="E2487" s="17">
        <v>119</v>
      </c>
    </row>
    <row r="2488" spans="1:5" x14ac:dyDescent="0.15">
      <c r="A2488" s="94" t="str">
        <f t="shared" si="38"/>
        <v>Pioneer31G70</v>
      </c>
      <c r="B2488" s="94" t="s">
        <v>1992</v>
      </c>
      <c r="C2488" s="94" t="s">
        <v>1697</v>
      </c>
      <c r="D2488" s="94" t="s">
        <v>1789</v>
      </c>
      <c r="E2488" s="17">
        <v>119</v>
      </c>
    </row>
    <row r="2489" spans="1:5" x14ac:dyDescent="0.15">
      <c r="A2489" s="94" t="str">
        <f t="shared" si="38"/>
        <v>Pioneer31G71</v>
      </c>
      <c r="B2489" s="94" t="s">
        <v>1992</v>
      </c>
      <c r="C2489" s="94" t="s">
        <v>1698</v>
      </c>
      <c r="D2489" s="94" t="s">
        <v>1490</v>
      </c>
      <c r="E2489" s="17">
        <v>119</v>
      </c>
    </row>
    <row r="2490" spans="1:5" x14ac:dyDescent="0.15">
      <c r="A2490" s="94" t="str">
        <f t="shared" si="38"/>
        <v>Pioneer31G96</v>
      </c>
      <c r="B2490" s="94" t="s">
        <v>1992</v>
      </c>
      <c r="C2490" s="94" t="s">
        <v>1699</v>
      </c>
      <c r="D2490" s="94" t="s">
        <v>1490</v>
      </c>
      <c r="E2490" s="17">
        <v>117</v>
      </c>
    </row>
    <row r="2491" spans="1:5" x14ac:dyDescent="0.15">
      <c r="A2491" s="94" t="str">
        <f t="shared" si="38"/>
        <v>Pioneer31G97</v>
      </c>
      <c r="B2491" s="94" t="s">
        <v>1992</v>
      </c>
      <c r="C2491" s="94" t="s">
        <v>1700</v>
      </c>
      <c r="D2491" s="94" t="s">
        <v>1786</v>
      </c>
      <c r="E2491" s="17">
        <v>117</v>
      </c>
    </row>
    <row r="2492" spans="1:5" x14ac:dyDescent="0.15">
      <c r="A2492" s="94" t="str">
        <f t="shared" si="38"/>
        <v>Pioneer31N26</v>
      </c>
      <c r="B2492" s="94" t="s">
        <v>1992</v>
      </c>
      <c r="C2492" s="94" t="s">
        <v>1702</v>
      </c>
      <c r="D2492" s="94" t="s">
        <v>1786</v>
      </c>
      <c r="E2492" s="17">
        <v>119</v>
      </c>
    </row>
    <row r="2493" spans="1:5" x14ac:dyDescent="0.15">
      <c r="A2493" s="94" t="str">
        <f t="shared" si="38"/>
        <v>Pioneer31N27</v>
      </c>
      <c r="B2493" s="94" t="s">
        <v>1992</v>
      </c>
      <c r="C2493" s="94" t="s">
        <v>1701</v>
      </c>
      <c r="D2493" s="94" t="s">
        <v>2641</v>
      </c>
      <c r="E2493" s="17">
        <v>119</v>
      </c>
    </row>
    <row r="2494" spans="1:5" x14ac:dyDescent="0.15">
      <c r="A2494" s="94" t="str">
        <f t="shared" si="38"/>
        <v>Pioneer31N27 CK</v>
      </c>
      <c r="B2494" s="94" t="s">
        <v>1992</v>
      </c>
      <c r="C2494" s="94" t="s">
        <v>1058</v>
      </c>
      <c r="D2494" s="94" t="s">
        <v>2641</v>
      </c>
      <c r="E2494" s="17">
        <v>119</v>
      </c>
    </row>
    <row r="2495" spans="1:5" x14ac:dyDescent="0.15">
      <c r="A2495" s="94" t="str">
        <f t="shared" si="38"/>
        <v>Pioneer31N28</v>
      </c>
      <c r="B2495" s="94" t="s">
        <v>1992</v>
      </c>
      <c r="C2495" s="94" t="s">
        <v>1703</v>
      </c>
      <c r="D2495" s="94" t="s">
        <v>1492</v>
      </c>
      <c r="E2495" s="17">
        <v>119</v>
      </c>
    </row>
    <row r="2496" spans="1:5" x14ac:dyDescent="0.15">
      <c r="A2496" s="94" t="str">
        <f t="shared" si="38"/>
        <v>Pioneer31N30</v>
      </c>
      <c r="B2496" s="94" t="s">
        <v>1992</v>
      </c>
      <c r="C2496" s="94" t="s">
        <v>1704</v>
      </c>
      <c r="D2496" s="94" t="s">
        <v>1789</v>
      </c>
      <c r="E2496" s="17">
        <v>119</v>
      </c>
    </row>
    <row r="2497" spans="1:5" x14ac:dyDescent="0.15">
      <c r="A2497" s="94" t="str">
        <f t="shared" si="38"/>
        <v>Pioneer31P40</v>
      </c>
      <c r="B2497" s="94" t="s">
        <v>1992</v>
      </c>
      <c r="C2497" s="94" t="s">
        <v>1706</v>
      </c>
      <c r="D2497" s="94" t="s">
        <v>1786</v>
      </c>
      <c r="E2497" s="17">
        <v>119</v>
      </c>
    </row>
    <row r="2498" spans="1:5" x14ac:dyDescent="0.15">
      <c r="A2498" s="94" t="str">
        <f t="shared" ref="A2498:A2561" si="39">B2498&amp;C2498</f>
        <v>Pioneer31P41</v>
      </c>
      <c r="B2498" s="94" t="s">
        <v>1992</v>
      </c>
      <c r="C2498" s="94" t="s">
        <v>1705</v>
      </c>
      <c r="D2498" s="94" t="s">
        <v>2641</v>
      </c>
      <c r="E2498" s="17">
        <v>119</v>
      </c>
    </row>
    <row r="2499" spans="1:5" x14ac:dyDescent="0.15">
      <c r="A2499" s="94" t="str">
        <f t="shared" si="39"/>
        <v>Pioneer31P41 CK</v>
      </c>
      <c r="B2499" s="94" t="s">
        <v>1992</v>
      </c>
      <c r="C2499" s="94" t="s">
        <v>1059</v>
      </c>
      <c r="D2499" s="94" t="s">
        <v>2641</v>
      </c>
      <c r="E2499" s="17">
        <v>119</v>
      </c>
    </row>
    <row r="2500" spans="1:5" x14ac:dyDescent="0.15">
      <c r="A2500" s="94" t="str">
        <f t="shared" si="39"/>
        <v>Pioneer31P42</v>
      </c>
      <c r="B2500" s="94" t="s">
        <v>1992</v>
      </c>
      <c r="C2500" s="94" t="s">
        <v>1707</v>
      </c>
      <c r="D2500" s="94" t="s">
        <v>1490</v>
      </c>
      <c r="E2500" s="17">
        <v>119</v>
      </c>
    </row>
    <row r="2501" spans="1:5" x14ac:dyDescent="0.15">
      <c r="A2501" s="94" t="str">
        <f t="shared" si="39"/>
        <v>Pioneer31P42 Twin</v>
      </c>
      <c r="B2501" s="94" t="s">
        <v>1992</v>
      </c>
      <c r="C2501" s="94" t="s">
        <v>1060</v>
      </c>
      <c r="D2501" s="94" t="s">
        <v>1490</v>
      </c>
      <c r="E2501" s="17">
        <v>119</v>
      </c>
    </row>
    <row r="2502" spans="1:5" x14ac:dyDescent="0.15">
      <c r="A2502" s="94" t="str">
        <f t="shared" si="39"/>
        <v>Pioneer31P42 Twin</v>
      </c>
      <c r="B2502" s="94" t="s">
        <v>1992</v>
      </c>
      <c r="C2502" s="94" t="s">
        <v>1060</v>
      </c>
      <c r="D2502" s="94" t="s">
        <v>1490</v>
      </c>
      <c r="E2502" s="17">
        <v>115</v>
      </c>
    </row>
    <row r="2503" spans="1:5" x14ac:dyDescent="0.15">
      <c r="A2503" s="94" t="str">
        <f t="shared" si="39"/>
        <v>Pioneer31P44</v>
      </c>
      <c r="B2503" s="94" t="s">
        <v>1992</v>
      </c>
      <c r="C2503" s="94" t="s">
        <v>1708</v>
      </c>
      <c r="D2503" s="94" t="s">
        <v>1789</v>
      </c>
      <c r="E2503" s="17">
        <v>119</v>
      </c>
    </row>
    <row r="2504" spans="1:5" x14ac:dyDescent="0.15">
      <c r="A2504" s="94" t="str">
        <f t="shared" si="39"/>
        <v>Pioneer31R87</v>
      </c>
      <c r="B2504" s="94" t="s">
        <v>1992</v>
      </c>
      <c r="C2504" s="94" t="s">
        <v>1709</v>
      </c>
      <c r="D2504" s="94" t="s">
        <v>1786</v>
      </c>
      <c r="E2504" s="17">
        <v>120</v>
      </c>
    </row>
    <row r="2505" spans="1:5" x14ac:dyDescent="0.15">
      <c r="A2505" s="94" t="str">
        <f t="shared" si="39"/>
        <v>Pioneer31Y42</v>
      </c>
      <c r="B2505" s="94" t="s">
        <v>1992</v>
      </c>
      <c r="C2505" s="94" t="s">
        <v>1710</v>
      </c>
      <c r="D2505" s="94" t="s">
        <v>1786</v>
      </c>
      <c r="E2505" s="17">
        <v>118</v>
      </c>
    </row>
    <row r="2506" spans="1:5" x14ac:dyDescent="0.15">
      <c r="A2506" s="94" t="str">
        <f t="shared" si="39"/>
        <v>Pioneer32B10</v>
      </c>
      <c r="B2506" s="94" t="s">
        <v>1992</v>
      </c>
      <c r="C2506" s="94" t="s">
        <v>1711</v>
      </c>
      <c r="D2506" s="94" t="s">
        <v>2641</v>
      </c>
      <c r="E2506" s="17">
        <v>117</v>
      </c>
    </row>
    <row r="2507" spans="1:5" x14ac:dyDescent="0.15">
      <c r="A2507" s="94" t="str">
        <f t="shared" si="39"/>
        <v>Pioneer32B11</v>
      </c>
      <c r="B2507" s="94" t="s">
        <v>1992</v>
      </c>
      <c r="C2507" s="94" t="s">
        <v>1712</v>
      </c>
      <c r="D2507" s="94" t="s">
        <v>1485</v>
      </c>
      <c r="E2507" s="17">
        <v>117</v>
      </c>
    </row>
    <row r="2508" spans="1:5" x14ac:dyDescent="0.15">
      <c r="A2508" s="94" t="str">
        <f t="shared" si="39"/>
        <v>Pioneer32B12</v>
      </c>
      <c r="B2508" s="94" t="s">
        <v>1992</v>
      </c>
      <c r="C2508" s="94" t="s">
        <v>699</v>
      </c>
      <c r="D2508" s="94" t="s">
        <v>1490</v>
      </c>
      <c r="E2508" s="17">
        <v>117</v>
      </c>
    </row>
    <row r="2509" spans="1:5" x14ac:dyDescent="0.15">
      <c r="A2509" s="94" t="str">
        <f t="shared" si="39"/>
        <v>Pioneer32B29</v>
      </c>
      <c r="B2509" s="94" t="s">
        <v>1992</v>
      </c>
      <c r="C2509" s="94" t="s">
        <v>1713</v>
      </c>
      <c r="D2509" s="94" t="s">
        <v>1488</v>
      </c>
      <c r="E2509" s="17">
        <v>118</v>
      </c>
    </row>
    <row r="2510" spans="1:5" x14ac:dyDescent="0.15">
      <c r="A2510" s="94" t="str">
        <f t="shared" si="39"/>
        <v>Pioneer32B32</v>
      </c>
      <c r="B2510" s="94" t="s">
        <v>1992</v>
      </c>
      <c r="C2510" s="94" t="s">
        <v>1714</v>
      </c>
      <c r="D2510" s="94" t="s">
        <v>1786</v>
      </c>
      <c r="E2510" s="17">
        <v>118</v>
      </c>
    </row>
    <row r="2511" spans="1:5" x14ac:dyDescent="0.15">
      <c r="A2511" s="94" t="str">
        <f t="shared" si="39"/>
        <v>Pioneer32B80</v>
      </c>
      <c r="B2511" s="94" t="s">
        <v>1992</v>
      </c>
      <c r="C2511" s="94" t="s">
        <v>1716</v>
      </c>
      <c r="D2511" s="94" t="s">
        <v>1786</v>
      </c>
      <c r="E2511" s="17">
        <v>115</v>
      </c>
    </row>
    <row r="2512" spans="1:5" x14ac:dyDescent="0.15">
      <c r="A2512" s="94" t="str">
        <f t="shared" si="39"/>
        <v>Pioneer32B81</v>
      </c>
      <c r="B2512" s="94" t="s">
        <v>1992</v>
      </c>
      <c r="C2512" s="94" t="s">
        <v>1715</v>
      </c>
      <c r="D2512" s="94" t="s">
        <v>2641</v>
      </c>
      <c r="E2512" s="17">
        <v>115</v>
      </c>
    </row>
    <row r="2513" spans="1:5" x14ac:dyDescent="0.15">
      <c r="A2513" s="94" t="str">
        <f t="shared" si="39"/>
        <v>Pioneer32B83</v>
      </c>
      <c r="B2513" s="94" t="s">
        <v>1992</v>
      </c>
      <c r="C2513" s="94" t="s">
        <v>1993</v>
      </c>
      <c r="D2513" s="94" t="s">
        <v>1789</v>
      </c>
      <c r="E2513" s="17">
        <v>115</v>
      </c>
    </row>
    <row r="2514" spans="1:5" x14ac:dyDescent="0.15">
      <c r="A2514" s="94" t="str">
        <f t="shared" si="39"/>
        <v>Pioneer32B85</v>
      </c>
      <c r="B2514" s="94" t="s">
        <v>1992</v>
      </c>
      <c r="C2514" s="94" t="s">
        <v>1717</v>
      </c>
      <c r="D2514" s="94" t="s">
        <v>1485</v>
      </c>
      <c r="E2514" s="17">
        <v>115</v>
      </c>
    </row>
    <row r="2515" spans="1:5" x14ac:dyDescent="0.15">
      <c r="A2515" s="94" t="str">
        <f t="shared" si="39"/>
        <v>Pioneer32D78</v>
      </c>
      <c r="B2515" s="94" t="s">
        <v>1992</v>
      </c>
      <c r="C2515" s="94" t="s">
        <v>1718</v>
      </c>
      <c r="D2515" s="94" t="s">
        <v>2641</v>
      </c>
      <c r="E2515" s="17">
        <v>116</v>
      </c>
    </row>
    <row r="2516" spans="1:5" x14ac:dyDescent="0.15">
      <c r="A2516" s="94" t="str">
        <f t="shared" si="39"/>
        <v>Pioneer32D79</v>
      </c>
      <c r="B2516" s="94" t="s">
        <v>1992</v>
      </c>
      <c r="C2516" s="94" t="s">
        <v>700</v>
      </c>
      <c r="D2516" s="94" t="s">
        <v>1490</v>
      </c>
      <c r="E2516" s="17">
        <v>116</v>
      </c>
    </row>
    <row r="2517" spans="1:5" x14ac:dyDescent="0.15">
      <c r="A2517" s="94" t="str">
        <f t="shared" si="39"/>
        <v>Pioneer32N70</v>
      </c>
      <c r="B2517" s="94" t="s">
        <v>1992</v>
      </c>
      <c r="C2517" s="94" t="s">
        <v>701</v>
      </c>
      <c r="D2517" s="94" t="s">
        <v>1786</v>
      </c>
      <c r="E2517" s="17">
        <v>117</v>
      </c>
    </row>
    <row r="2518" spans="1:5" x14ac:dyDescent="0.15">
      <c r="A2518" s="94" t="str">
        <f t="shared" si="39"/>
        <v>Pioneer32N73</v>
      </c>
      <c r="B2518" s="94" t="s">
        <v>1992</v>
      </c>
      <c r="C2518" s="94" t="s">
        <v>1719</v>
      </c>
      <c r="D2518" s="94" t="s">
        <v>1789</v>
      </c>
      <c r="E2518" s="17">
        <v>117</v>
      </c>
    </row>
    <row r="2519" spans="1:5" x14ac:dyDescent="0.15">
      <c r="A2519" s="94" t="str">
        <f t="shared" si="39"/>
        <v>Pioneer32N89</v>
      </c>
      <c r="B2519" s="94" t="s">
        <v>1992</v>
      </c>
      <c r="C2519" s="94" t="s">
        <v>1721</v>
      </c>
      <c r="D2519" s="94" t="s">
        <v>2641</v>
      </c>
      <c r="E2519" s="17">
        <v>114</v>
      </c>
    </row>
    <row r="2520" spans="1:5" x14ac:dyDescent="0.15">
      <c r="A2520" s="94" t="str">
        <f t="shared" si="39"/>
        <v>Pioneer32R38</v>
      </c>
      <c r="B2520" s="94" t="s">
        <v>1992</v>
      </c>
      <c r="C2520" s="94" t="s">
        <v>1722</v>
      </c>
      <c r="D2520" s="94" t="s">
        <v>2641</v>
      </c>
      <c r="E2520" s="17">
        <v>117</v>
      </c>
    </row>
    <row r="2521" spans="1:5" x14ac:dyDescent="0.15">
      <c r="A2521" s="94" t="str">
        <f t="shared" si="39"/>
        <v>Pioneer32T16</v>
      </c>
      <c r="B2521" s="94" t="s">
        <v>1992</v>
      </c>
      <c r="C2521" s="94" t="s">
        <v>1724</v>
      </c>
      <c r="D2521" s="94" t="s">
        <v>2641</v>
      </c>
      <c r="E2521" s="17">
        <v>115</v>
      </c>
    </row>
    <row r="2522" spans="1:5" x14ac:dyDescent="0.15">
      <c r="A2522" s="94" t="str">
        <f t="shared" si="39"/>
        <v>Pioneer32T22</v>
      </c>
      <c r="B2522" s="94" t="s">
        <v>1992</v>
      </c>
      <c r="C2522" s="94" t="s">
        <v>1725</v>
      </c>
      <c r="D2522" s="94" t="s">
        <v>1786</v>
      </c>
      <c r="E2522" s="17">
        <v>117</v>
      </c>
    </row>
    <row r="2523" spans="1:5" x14ac:dyDescent="0.15">
      <c r="A2523" s="94" t="str">
        <f t="shared" si="39"/>
        <v>Pioneer32T82</v>
      </c>
      <c r="B2523" s="94" t="s">
        <v>1992</v>
      </c>
      <c r="C2523" s="94" t="s">
        <v>1726</v>
      </c>
      <c r="D2523" s="94" t="s">
        <v>1786</v>
      </c>
      <c r="E2523" s="17">
        <v>115</v>
      </c>
    </row>
    <row r="2524" spans="1:5" x14ac:dyDescent="0.15">
      <c r="A2524" s="94" t="str">
        <f t="shared" si="39"/>
        <v>Pioneer32T84</v>
      </c>
      <c r="B2524" s="94" t="s">
        <v>1992</v>
      </c>
      <c r="C2524" s="94" t="s">
        <v>1727</v>
      </c>
      <c r="D2524" s="94" t="s">
        <v>1490</v>
      </c>
      <c r="E2524" s="17">
        <v>115</v>
      </c>
    </row>
    <row r="2525" spans="1:5" x14ac:dyDescent="0.15">
      <c r="A2525" s="94" t="str">
        <f t="shared" si="39"/>
        <v>Pioneer32T85</v>
      </c>
      <c r="B2525" s="94" t="s">
        <v>1992</v>
      </c>
      <c r="C2525" s="94" t="s">
        <v>1728</v>
      </c>
      <c r="D2525" s="94" t="s">
        <v>1789</v>
      </c>
      <c r="E2525" s="17">
        <v>115</v>
      </c>
    </row>
    <row r="2526" spans="1:5" x14ac:dyDescent="0.15">
      <c r="A2526" s="94" t="str">
        <f t="shared" si="39"/>
        <v>Pioneer32W86</v>
      </c>
      <c r="B2526" s="94" t="s">
        <v>1992</v>
      </c>
      <c r="C2526" s="94" t="s">
        <v>1729</v>
      </c>
      <c r="D2526" s="94" t="s">
        <v>2641</v>
      </c>
      <c r="E2526" s="17">
        <v>114</v>
      </c>
    </row>
    <row r="2527" spans="1:5" x14ac:dyDescent="0.15">
      <c r="A2527" s="94" t="str">
        <f t="shared" si="39"/>
        <v>Pioneer33A82</v>
      </c>
      <c r="B2527" s="94" t="s">
        <v>1992</v>
      </c>
      <c r="C2527" s="94" t="s">
        <v>1731</v>
      </c>
      <c r="D2527" s="94" t="s">
        <v>2641</v>
      </c>
      <c r="E2527" s="17">
        <v>115</v>
      </c>
    </row>
    <row r="2528" spans="1:5" x14ac:dyDescent="0.15">
      <c r="A2528" s="94" t="str">
        <f t="shared" si="39"/>
        <v>Pioneer33A83</v>
      </c>
      <c r="B2528" s="94" t="s">
        <v>1992</v>
      </c>
      <c r="C2528" s="94" t="s">
        <v>1732</v>
      </c>
      <c r="D2528" s="94" t="s">
        <v>1786</v>
      </c>
      <c r="E2528" s="17">
        <v>115</v>
      </c>
    </row>
    <row r="2529" spans="1:5" x14ac:dyDescent="0.15">
      <c r="A2529" s="94" t="str">
        <f t="shared" si="39"/>
        <v>Pioneer33A84</v>
      </c>
      <c r="B2529" s="94" t="s">
        <v>1992</v>
      </c>
      <c r="C2529" s="94" t="s">
        <v>1730</v>
      </c>
      <c r="D2529" s="94" t="s">
        <v>2641</v>
      </c>
      <c r="E2529" s="17">
        <v>115</v>
      </c>
    </row>
    <row r="2530" spans="1:5" x14ac:dyDescent="0.15">
      <c r="A2530" s="94" t="str">
        <f t="shared" si="39"/>
        <v>Pioneer33A88</v>
      </c>
      <c r="B2530" s="94" t="s">
        <v>1992</v>
      </c>
      <c r="C2530" s="94" t="s">
        <v>1733</v>
      </c>
      <c r="D2530" s="94" t="s">
        <v>1490</v>
      </c>
      <c r="E2530" s="17">
        <v>115</v>
      </c>
    </row>
    <row r="2531" spans="1:5" x14ac:dyDescent="0.15">
      <c r="A2531" s="94" t="str">
        <f t="shared" si="39"/>
        <v>Pioneer33B49</v>
      </c>
      <c r="B2531" s="94" t="s">
        <v>1992</v>
      </c>
      <c r="C2531" s="94" t="s">
        <v>1734</v>
      </c>
      <c r="D2531" s="94" t="s">
        <v>1786</v>
      </c>
      <c r="E2531" s="17">
        <v>113</v>
      </c>
    </row>
    <row r="2532" spans="1:5" x14ac:dyDescent="0.15">
      <c r="A2532" s="94" t="str">
        <f t="shared" si="39"/>
        <v>Pioneer33B54</v>
      </c>
      <c r="B2532" s="94" t="s">
        <v>1992</v>
      </c>
      <c r="C2532" s="94" t="s">
        <v>1735</v>
      </c>
      <c r="D2532" s="94" t="s">
        <v>1488</v>
      </c>
      <c r="E2532" s="17">
        <v>113</v>
      </c>
    </row>
    <row r="2533" spans="1:5" x14ac:dyDescent="0.15">
      <c r="A2533" s="94" t="str">
        <f t="shared" si="39"/>
        <v>Pioneer33D11</v>
      </c>
      <c r="B2533" s="94" t="s">
        <v>1992</v>
      </c>
      <c r="C2533" s="94" t="s">
        <v>424</v>
      </c>
      <c r="D2533" s="94" t="s">
        <v>2641</v>
      </c>
      <c r="E2533" s="17">
        <v>113</v>
      </c>
    </row>
    <row r="2534" spans="1:5" x14ac:dyDescent="0.15">
      <c r="A2534" s="94" t="str">
        <f t="shared" si="39"/>
        <v>Pioneer33D13</v>
      </c>
      <c r="B2534" s="94" t="s">
        <v>1992</v>
      </c>
      <c r="C2534" s="94" t="s">
        <v>1736</v>
      </c>
      <c r="D2534" s="94" t="s">
        <v>1485</v>
      </c>
      <c r="E2534" s="17">
        <v>113</v>
      </c>
    </row>
    <row r="2535" spans="1:5" x14ac:dyDescent="0.15">
      <c r="A2535" s="94" t="str">
        <f t="shared" si="39"/>
        <v>Pioneer33D14</v>
      </c>
      <c r="B2535" s="94" t="s">
        <v>1992</v>
      </c>
      <c r="C2535" s="94" t="s">
        <v>1994</v>
      </c>
      <c r="D2535" s="94" t="s">
        <v>1789</v>
      </c>
      <c r="E2535" s="17">
        <v>113</v>
      </c>
    </row>
    <row r="2536" spans="1:5" x14ac:dyDescent="0.15">
      <c r="A2536" s="94" t="str">
        <f t="shared" si="39"/>
        <v>Pioneer33D14</v>
      </c>
      <c r="B2536" s="94" t="s">
        <v>1992</v>
      </c>
      <c r="C2536" s="94" t="s">
        <v>1994</v>
      </c>
      <c r="D2536" s="94" t="s">
        <v>1789</v>
      </c>
      <c r="E2536" s="17">
        <v>113</v>
      </c>
    </row>
    <row r="2537" spans="1:5" x14ac:dyDescent="0.15">
      <c r="A2537" s="94" t="str">
        <f t="shared" si="39"/>
        <v>Pioneer33D47</v>
      </c>
      <c r="B2537" s="94" t="s">
        <v>1992</v>
      </c>
      <c r="C2537" s="94" t="s">
        <v>1723</v>
      </c>
      <c r="D2537" s="94" t="s">
        <v>1786</v>
      </c>
      <c r="E2537" s="17">
        <v>115</v>
      </c>
    </row>
    <row r="2538" spans="1:5" x14ac:dyDescent="0.15">
      <c r="A2538" s="94" t="str">
        <f t="shared" si="39"/>
        <v>Pioneer33D49</v>
      </c>
      <c r="B2538" s="94" t="s">
        <v>1992</v>
      </c>
      <c r="C2538" s="94" t="s">
        <v>1737</v>
      </c>
      <c r="D2538" s="94" t="s">
        <v>1490</v>
      </c>
      <c r="E2538" s="17">
        <v>115</v>
      </c>
    </row>
    <row r="2539" spans="1:5" x14ac:dyDescent="0.15">
      <c r="A2539" s="94" t="str">
        <f t="shared" si="39"/>
        <v>Pioneer33F12</v>
      </c>
      <c r="B2539" s="94" t="s">
        <v>1992</v>
      </c>
      <c r="C2539" s="94" t="s">
        <v>1738</v>
      </c>
      <c r="D2539" s="94" t="s">
        <v>2641</v>
      </c>
      <c r="E2539" s="17">
        <v>114</v>
      </c>
    </row>
    <row r="2540" spans="1:5" x14ac:dyDescent="0.15">
      <c r="A2540" s="94" t="str">
        <f t="shared" si="39"/>
        <v>Pioneer33F85</v>
      </c>
      <c r="B2540" s="94" t="s">
        <v>1992</v>
      </c>
      <c r="C2540" s="94" t="s">
        <v>1720</v>
      </c>
      <c r="D2540" s="94" t="s">
        <v>1786</v>
      </c>
      <c r="E2540" s="17">
        <v>114</v>
      </c>
    </row>
    <row r="2541" spans="1:5" x14ac:dyDescent="0.15">
      <c r="A2541" s="94" t="str">
        <f t="shared" si="39"/>
        <v>Pioneer33F85 Twin</v>
      </c>
      <c r="B2541" s="94" t="s">
        <v>1992</v>
      </c>
      <c r="C2541" s="94" t="s">
        <v>1061</v>
      </c>
      <c r="D2541" s="94" t="s">
        <v>1786</v>
      </c>
      <c r="E2541" s="17">
        <v>114</v>
      </c>
    </row>
    <row r="2542" spans="1:5" x14ac:dyDescent="0.15">
      <c r="A2542" s="94" t="str">
        <f t="shared" si="39"/>
        <v>Pioneer33F88</v>
      </c>
      <c r="B2542" s="94" t="s">
        <v>1992</v>
      </c>
      <c r="C2542" s="94" t="s">
        <v>1995</v>
      </c>
      <c r="D2542" s="94" t="s">
        <v>1789</v>
      </c>
      <c r="E2542" s="17">
        <v>114</v>
      </c>
    </row>
    <row r="2543" spans="1:5" x14ac:dyDescent="0.15">
      <c r="A2543" s="94" t="str">
        <f t="shared" si="39"/>
        <v>Pioneer33F88 CK</v>
      </c>
      <c r="B2543" s="94" t="s">
        <v>1992</v>
      </c>
      <c r="C2543" s="94" t="s">
        <v>1062</v>
      </c>
      <c r="D2543" s="94" t="s">
        <v>1789</v>
      </c>
      <c r="E2543" s="17">
        <v>114</v>
      </c>
    </row>
    <row r="2544" spans="1:5" x14ac:dyDescent="0.15">
      <c r="A2544" s="94" t="str">
        <f t="shared" si="39"/>
        <v>Pioneer33G58</v>
      </c>
      <c r="B2544" s="94" t="s">
        <v>1992</v>
      </c>
      <c r="C2544" s="94" t="s">
        <v>1739</v>
      </c>
      <c r="D2544" s="94" t="s">
        <v>2641</v>
      </c>
      <c r="E2544" s="17">
        <v>114</v>
      </c>
    </row>
    <row r="2545" spans="1:5" x14ac:dyDescent="0.15">
      <c r="A2545" s="94" t="str">
        <f t="shared" si="39"/>
        <v>Pioneer33G59</v>
      </c>
      <c r="B2545" s="94" t="s">
        <v>1992</v>
      </c>
      <c r="C2545" s="94" t="s">
        <v>1740</v>
      </c>
      <c r="D2545" s="94" t="s">
        <v>1485</v>
      </c>
      <c r="E2545" s="17">
        <v>114</v>
      </c>
    </row>
    <row r="2546" spans="1:5" x14ac:dyDescent="0.15">
      <c r="A2546" s="94" t="str">
        <f t="shared" si="39"/>
        <v>Pioneer33G60</v>
      </c>
      <c r="B2546" s="94" t="s">
        <v>1992</v>
      </c>
      <c r="C2546" s="94" t="s">
        <v>702</v>
      </c>
      <c r="D2546" s="94" t="s">
        <v>1490</v>
      </c>
      <c r="E2546" s="17">
        <v>114</v>
      </c>
    </row>
    <row r="2547" spans="1:5" x14ac:dyDescent="0.15">
      <c r="A2547" s="94" t="str">
        <f t="shared" si="39"/>
        <v>Pioneer33H23</v>
      </c>
      <c r="B2547" s="94" t="s">
        <v>1992</v>
      </c>
      <c r="C2547" s="94" t="s">
        <v>1742</v>
      </c>
      <c r="D2547" s="94" t="s">
        <v>1786</v>
      </c>
      <c r="E2547" s="17">
        <v>115</v>
      </c>
    </row>
    <row r="2548" spans="1:5" x14ac:dyDescent="0.15">
      <c r="A2548" s="94" t="str">
        <f t="shared" si="39"/>
        <v>Pioneer33H25</v>
      </c>
      <c r="B2548" s="94" t="s">
        <v>1992</v>
      </c>
      <c r="C2548" s="94" t="s">
        <v>1741</v>
      </c>
      <c r="D2548" s="94" t="s">
        <v>2641</v>
      </c>
      <c r="E2548" s="17">
        <v>115</v>
      </c>
    </row>
    <row r="2549" spans="1:5" x14ac:dyDescent="0.15">
      <c r="A2549" s="94" t="str">
        <f t="shared" si="39"/>
        <v>Pioneer33H26</v>
      </c>
      <c r="B2549" s="94" t="s">
        <v>1992</v>
      </c>
      <c r="C2549" s="94" t="s">
        <v>1743</v>
      </c>
      <c r="D2549" s="94" t="s">
        <v>1485</v>
      </c>
      <c r="E2549" s="17">
        <v>115</v>
      </c>
    </row>
    <row r="2550" spans="1:5" x14ac:dyDescent="0.15">
      <c r="A2550" s="94" t="str">
        <f t="shared" si="39"/>
        <v>Pioneer33H27</v>
      </c>
      <c r="B2550" s="94" t="s">
        <v>1992</v>
      </c>
      <c r="C2550" s="94" t="s">
        <v>1744</v>
      </c>
      <c r="D2550" s="94" t="s">
        <v>1490</v>
      </c>
      <c r="E2550" s="17">
        <v>115</v>
      </c>
    </row>
    <row r="2551" spans="1:5" x14ac:dyDescent="0.15">
      <c r="A2551" s="94" t="str">
        <f t="shared" si="39"/>
        <v>Pioneer33H29</v>
      </c>
      <c r="B2551" s="94" t="s">
        <v>1992</v>
      </c>
      <c r="C2551" s="94" t="s">
        <v>1996</v>
      </c>
      <c r="D2551" s="94" t="s">
        <v>1789</v>
      </c>
      <c r="E2551" s="17">
        <v>115</v>
      </c>
    </row>
    <row r="2552" spans="1:5" x14ac:dyDescent="0.15">
      <c r="A2552" s="94" t="str">
        <f t="shared" si="39"/>
        <v>Pioneer33H82</v>
      </c>
      <c r="B2552" s="94" t="s">
        <v>1992</v>
      </c>
      <c r="C2552" s="94" t="s">
        <v>1745</v>
      </c>
      <c r="D2552" s="94" t="s">
        <v>2641</v>
      </c>
      <c r="E2552" s="17">
        <v>113</v>
      </c>
    </row>
    <row r="2553" spans="1:5" x14ac:dyDescent="0.15">
      <c r="A2553" s="94" t="str">
        <f t="shared" si="39"/>
        <v>Pioneer33H83</v>
      </c>
      <c r="B2553" s="94" t="s">
        <v>1992</v>
      </c>
      <c r="C2553" s="94" t="s">
        <v>1746</v>
      </c>
      <c r="D2553" s="94" t="s">
        <v>1485</v>
      </c>
      <c r="E2553" s="17">
        <v>113</v>
      </c>
    </row>
    <row r="2554" spans="1:5" x14ac:dyDescent="0.15">
      <c r="A2554" s="94" t="str">
        <f t="shared" si="39"/>
        <v>Pioneer33K36</v>
      </c>
      <c r="B2554" s="94" t="s">
        <v>1992</v>
      </c>
      <c r="C2554" s="94" t="s">
        <v>1747</v>
      </c>
      <c r="D2554" s="94" t="s">
        <v>1787</v>
      </c>
      <c r="E2554" s="17">
        <v>114</v>
      </c>
    </row>
    <row r="2555" spans="1:5" x14ac:dyDescent="0.15">
      <c r="A2555" s="94" t="str">
        <f t="shared" si="39"/>
        <v>Pioneer33K39</v>
      </c>
      <c r="B2555" s="94" t="s">
        <v>1992</v>
      </c>
      <c r="C2555" s="94" t="s">
        <v>1063</v>
      </c>
      <c r="D2555" s="94" t="s">
        <v>2641</v>
      </c>
      <c r="E2555" s="17">
        <v>114</v>
      </c>
    </row>
    <row r="2556" spans="1:5" x14ac:dyDescent="0.15">
      <c r="A2556" s="94" t="str">
        <f t="shared" si="39"/>
        <v>Pioneer33K40</v>
      </c>
      <c r="B2556" s="94" t="s">
        <v>1992</v>
      </c>
      <c r="C2556" s="94" t="s">
        <v>1748</v>
      </c>
      <c r="D2556" s="94" t="s">
        <v>1485</v>
      </c>
      <c r="E2556" s="17">
        <v>114</v>
      </c>
    </row>
    <row r="2557" spans="1:5" x14ac:dyDescent="0.15">
      <c r="A2557" s="94" t="str">
        <f t="shared" si="39"/>
        <v>Pioneer33K42</v>
      </c>
      <c r="B2557" s="94" t="s">
        <v>1992</v>
      </c>
      <c r="C2557" s="94" t="s">
        <v>1749</v>
      </c>
      <c r="D2557" s="94" t="s">
        <v>1788</v>
      </c>
      <c r="E2557" s="17">
        <v>114</v>
      </c>
    </row>
    <row r="2558" spans="1:5" x14ac:dyDescent="0.15">
      <c r="A2558" s="94" t="str">
        <f t="shared" si="39"/>
        <v>Pioneer33K43</v>
      </c>
      <c r="B2558" s="94" t="s">
        <v>1992</v>
      </c>
      <c r="C2558" s="94" t="s">
        <v>1750</v>
      </c>
      <c r="D2558" s="94" t="s">
        <v>2641</v>
      </c>
      <c r="E2558" s="17">
        <v>114</v>
      </c>
    </row>
    <row r="2559" spans="1:5" x14ac:dyDescent="0.15">
      <c r="A2559" s="94" t="str">
        <f t="shared" si="39"/>
        <v>Pioneer33K44</v>
      </c>
      <c r="B2559" s="94" t="s">
        <v>1992</v>
      </c>
      <c r="C2559" s="94" t="s">
        <v>1751</v>
      </c>
      <c r="D2559" s="94" t="s">
        <v>1490</v>
      </c>
      <c r="E2559" s="17">
        <v>114</v>
      </c>
    </row>
    <row r="2560" spans="1:5" x14ac:dyDescent="0.15">
      <c r="A2560" s="94" t="str">
        <f t="shared" si="39"/>
        <v>Pioneer33M14</v>
      </c>
      <c r="B2560" s="94" t="s">
        <v>1992</v>
      </c>
      <c r="C2560" s="94" t="s">
        <v>1752</v>
      </c>
      <c r="D2560" s="94" t="s">
        <v>1786</v>
      </c>
      <c r="E2560" s="17">
        <v>113</v>
      </c>
    </row>
    <row r="2561" spans="1:5" x14ac:dyDescent="0.15">
      <c r="A2561" s="94" t="str">
        <f t="shared" si="39"/>
        <v>Pioneer33M16</v>
      </c>
      <c r="B2561" s="94" t="s">
        <v>1992</v>
      </c>
      <c r="C2561" s="94" t="s">
        <v>1753</v>
      </c>
      <c r="D2561" s="94" t="s">
        <v>1490</v>
      </c>
      <c r="E2561" s="17">
        <v>113</v>
      </c>
    </row>
    <row r="2562" spans="1:5" x14ac:dyDescent="0.15">
      <c r="A2562" s="94" t="str">
        <f t="shared" ref="A2562:A2625" si="40">B2562&amp;C2562</f>
        <v>Pioneer33M18</v>
      </c>
      <c r="B2562" s="94" t="s">
        <v>1992</v>
      </c>
      <c r="C2562" s="94" t="s">
        <v>1754</v>
      </c>
      <c r="D2562" s="94" t="s">
        <v>1485</v>
      </c>
      <c r="E2562" s="17">
        <v>113</v>
      </c>
    </row>
    <row r="2563" spans="1:5" x14ac:dyDescent="0.15">
      <c r="A2563" s="94" t="str">
        <f t="shared" si="40"/>
        <v>Pioneer33M52</v>
      </c>
      <c r="B2563" s="94" t="s">
        <v>1992</v>
      </c>
      <c r="C2563" s="94" t="s">
        <v>1756</v>
      </c>
      <c r="D2563" s="94" t="s">
        <v>1490</v>
      </c>
      <c r="E2563" s="17">
        <v>115</v>
      </c>
    </row>
    <row r="2564" spans="1:5" x14ac:dyDescent="0.15">
      <c r="A2564" s="94" t="str">
        <f t="shared" si="40"/>
        <v>Pioneer33M53</v>
      </c>
      <c r="B2564" s="94" t="s">
        <v>1992</v>
      </c>
      <c r="C2564" s="94" t="s">
        <v>1757</v>
      </c>
      <c r="D2564" s="94" t="s">
        <v>1786</v>
      </c>
      <c r="E2564" s="17">
        <v>115</v>
      </c>
    </row>
    <row r="2565" spans="1:5" x14ac:dyDescent="0.15">
      <c r="A2565" s="94" t="str">
        <f t="shared" si="40"/>
        <v>Pioneer33M54</v>
      </c>
      <c r="B2565" s="94" t="s">
        <v>1992</v>
      </c>
      <c r="C2565" s="94" t="s">
        <v>1755</v>
      </c>
      <c r="D2565" s="94" t="s">
        <v>2641</v>
      </c>
      <c r="E2565" s="17">
        <v>115</v>
      </c>
    </row>
    <row r="2566" spans="1:5" x14ac:dyDescent="0.15">
      <c r="A2566" s="94" t="str">
        <f t="shared" si="40"/>
        <v>Pioneer33M57</v>
      </c>
      <c r="B2566" s="94" t="s">
        <v>1992</v>
      </c>
      <c r="C2566" s="94" t="s">
        <v>1758</v>
      </c>
      <c r="D2566" s="94" t="s">
        <v>1490</v>
      </c>
      <c r="E2566" s="17">
        <v>115</v>
      </c>
    </row>
    <row r="2567" spans="1:5" x14ac:dyDescent="0.15">
      <c r="A2567" s="94" t="str">
        <f t="shared" si="40"/>
        <v>Pioneer33M57 Twin</v>
      </c>
      <c r="B2567" s="94" t="s">
        <v>1992</v>
      </c>
      <c r="C2567" s="94" t="s">
        <v>1064</v>
      </c>
      <c r="D2567" s="94" t="s">
        <v>1490</v>
      </c>
      <c r="E2567" s="17">
        <v>115</v>
      </c>
    </row>
    <row r="2568" spans="1:5" x14ac:dyDescent="0.15">
      <c r="A2568" s="94" t="str">
        <f t="shared" si="40"/>
        <v>Pioneer33N09</v>
      </c>
      <c r="B2568" s="94" t="s">
        <v>1992</v>
      </c>
      <c r="C2568" s="94" t="s">
        <v>1759</v>
      </c>
      <c r="D2568" s="94" t="s">
        <v>2641</v>
      </c>
      <c r="E2568" s="17">
        <v>114</v>
      </c>
    </row>
    <row r="2569" spans="1:5" x14ac:dyDescent="0.15">
      <c r="A2569" s="94" t="str">
        <f t="shared" si="40"/>
        <v>Pioneer33N12</v>
      </c>
      <c r="B2569" s="94" t="s">
        <v>1992</v>
      </c>
      <c r="C2569" s="94" t="s">
        <v>1997</v>
      </c>
      <c r="D2569" s="94" t="s">
        <v>1490</v>
      </c>
      <c r="E2569" s="17">
        <v>114</v>
      </c>
    </row>
    <row r="2570" spans="1:5" x14ac:dyDescent="0.15">
      <c r="A2570" s="94" t="str">
        <f t="shared" si="40"/>
        <v>Pioneer33N55</v>
      </c>
      <c r="B2570" s="94" t="s">
        <v>1992</v>
      </c>
      <c r="C2570" s="94" t="s">
        <v>1998</v>
      </c>
      <c r="D2570" s="94" t="s">
        <v>1786</v>
      </c>
      <c r="E2570" s="17">
        <v>112</v>
      </c>
    </row>
    <row r="2571" spans="1:5" x14ac:dyDescent="0.15">
      <c r="A2571" s="94" t="str">
        <f t="shared" si="40"/>
        <v>Pioneer33N56</v>
      </c>
      <c r="B2571" s="94" t="s">
        <v>1992</v>
      </c>
      <c r="C2571" s="94" t="s">
        <v>1760</v>
      </c>
      <c r="D2571" s="94" t="s">
        <v>2641</v>
      </c>
      <c r="E2571" s="17">
        <v>113</v>
      </c>
    </row>
    <row r="2572" spans="1:5" x14ac:dyDescent="0.15">
      <c r="A2572" s="94" t="str">
        <f t="shared" si="40"/>
        <v>Pioneer33N58</v>
      </c>
      <c r="B2572" s="94" t="s">
        <v>1992</v>
      </c>
      <c r="C2572" s="94" t="s">
        <v>1761</v>
      </c>
      <c r="D2572" s="94" t="s">
        <v>1490</v>
      </c>
      <c r="E2572" s="17">
        <v>113</v>
      </c>
    </row>
    <row r="2573" spans="1:5" x14ac:dyDescent="0.15">
      <c r="A2573" s="94" t="str">
        <f t="shared" si="40"/>
        <v>Pioneer33N58 Twin</v>
      </c>
      <c r="B2573" s="94" t="s">
        <v>1992</v>
      </c>
      <c r="C2573" s="94" t="s">
        <v>1065</v>
      </c>
      <c r="D2573" s="94" t="s">
        <v>1490</v>
      </c>
      <c r="E2573" s="17">
        <v>113</v>
      </c>
    </row>
    <row r="2574" spans="1:5" x14ac:dyDescent="0.15">
      <c r="A2574" s="94" t="str">
        <f t="shared" si="40"/>
        <v>Pioneer33N60</v>
      </c>
      <c r="B2574" s="94" t="s">
        <v>1992</v>
      </c>
      <c r="C2574" s="94" t="s">
        <v>703</v>
      </c>
      <c r="D2574" s="94" t="s">
        <v>1789</v>
      </c>
      <c r="E2574" s="17">
        <v>113</v>
      </c>
    </row>
    <row r="2575" spans="1:5" x14ac:dyDescent="0.15">
      <c r="A2575" s="94" t="str">
        <f t="shared" si="40"/>
        <v>Pioneer33R79</v>
      </c>
      <c r="B2575" s="94" t="s">
        <v>1992</v>
      </c>
      <c r="C2575" s="94" t="s">
        <v>1762</v>
      </c>
      <c r="D2575" s="94" t="s">
        <v>1787</v>
      </c>
      <c r="E2575" s="17">
        <v>114</v>
      </c>
    </row>
    <row r="2576" spans="1:5" x14ac:dyDescent="0.15">
      <c r="A2576" s="94" t="str">
        <f t="shared" si="40"/>
        <v>Pioneer33R81</v>
      </c>
      <c r="B2576" s="94" t="s">
        <v>1992</v>
      </c>
      <c r="C2576" s="94" t="s">
        <v>1763</v>
      </c>
      <c r="D2576" s="94" t="s">
        <v>1488</v>
      </c>
      <c r="E2576" s="17">
        <v>114</v>
      </c>
    </row>
    <row r="2577" spans="1:5" x14ac:dyDescent="0.15">
      <c r="A2577" s="94" t="str">
        <f t="shared" si="40"/>
        <v>Pioneer33T54</v>
      </c>
      <c r="B2577" s="94" t="s">
        <v>1992</v>
      </c>
      <c r="C2577" s="94" t="s">
        <v>1765</v>
      </c>
      <c r="D2577" s="94" t="s">
        <v>2641</v>
      </c>
      <c r="E2577" s="17">
        <v>113</v>
      </c>
    </row>
    <row r="2578" spans="1:5" x14ac:dyDescent="0.15">
      <c r="A2578" s="94" t="str">
        <f t="shared" si="40"/>
        <v>Pioneer33T55</v>
      </c>
      <c r="B2578" s="94" t="s">
        <v>1992</v>
      </c>
      <c r="C2578" s="94" t="s">
        <v>1766</v>
      </c>
      <c r="D2578" s="94" t="s">
        <v>1786</v>
      </c>
      <c r="E2578" s="17">
        <v>113</v>
      </c>
    </row>
    <row r="2579" spans="1:5" x14ac:dyDescent="0.15">
      <c r="A2579" s="94" t="str">
        <f t="shared" si="40"/>
        <v>Pioneer33T56</v>
      </c>
      <c r="B2579" s="94" t="s">
        <v>1992</v>
      </c>
      <c r="C2579" s="94" t="s">
        <v>1764</v>
      </c>
      <c r="D2579" s="94" t="s">
        <v>2641</v>
      </c>
      <c r="E2579" s="17">
        <v>113</v>
      </c>
    </row>
    <row r="2580" spans="1:5" x14ac:dyDescent="0.15">
      <c r="A2580" s="94" t="str">
        <f t="shared" si="40"/>
        <v>Pioneer33T57</v>
      </c>
      <c r="B2580" s="94" t="s">
        <v>1992</v>
      </c>
      <c r="C2580" s="94" t="s">
        <v>1767</v>
      </c>
      <c r="D2580" s="94" t="s">
        <v>1490</v>
      </c>
      <c r="E2580" s="17">
        <v>113</v>
      </c>
    </row>
    <row r="2581" spans="1:5" x14ac:dyDescent="0.15">
      <c r="A2581" s="94" t="str">
        <f t="shared" si="40"/>
        <v>Pioneer33T58</v>
      </c>
      <c r="B2581" s="94" t="s">
        <v>1992</v>
      </c>
      <c r="C2581" s="94" t="s">
        <v>1999</v>
      </c>
      <c r="D2581" s="94" t="s">
        <v>1789</v>
      </c>
      <c r="E2581" s="17">
        <v>113</v>
      </c>
    </row>
    <row r="2582" spans="1:5" x14ac:dyDescent="0.15">
      <c r="A2582" s="94" t="str">
        <f t="shared" si="40"/>
        <v>Pioneer33T59</v>
      </c>
      <c r="B2582" s="94" t="s">
        <v>1992</v>
      </c>
      <c r="C2582" s="94" t="s">
        <v>1768</v>
      </c>
      <c r="D2582" s="94" t="s">
        <v>1788</v>
      </c>
      <c r="E2582" s="17">
        <v>113</v>
      </c>
    </row>
    <row r="2583" spans="1:5" x14ac:dyDescent="0.15">
      <c r="A2583" s="94" t="str">
        <f t="shared" si="40"/>
        <v>Pioneer33V14</v>
      </c>
      <c r="B2583" s="94" t="s">
        <v>1992</v>
      </c>
      <c r="C2583" s="94" t="s">
        <v>2330</v>
      </c>
      <c r="D2583" s="94" t="s">
        <v>1786</v>
      </c>
      <c r="E2583" s="17">
        <v>115</v>
      </c>
    </row>
    <row r="2584" spans="1:5" x14ac:dyDescent="0.15">
      <c r="A2584" s="94" t="str">
        <f t="shared" si="40"/>
        <v>Pioneer33V15</v>
      </c>
      <c r="B2584" s="94" t="s">
        <v>1992</v>
      </c>
      <c r="C2584" s="94" t="s">
        <v>2329</v>
      </c>
      <c r="D2584" s="94" t="s">
        <v>2641</v>
      </c>
      <c r="E2584" s="17">
        <v>115</v>
      </c>
    </row>
    <row r="2585" spans="1:5" x14ac:dyDescent="0.15">
      <c r="A2585" s="94" t="str">
        <f t="shared" si="40"/>
        <v>Pioneer33V16</v>
      </c>
      <c r="B2585" s="94" t="s">
        <v>1992</v>
      </c>
      <c r="C2585" s="94" t="s">
        <v>2331</v>
      </c>
      <c r="D2585" s="94" t="s">
        <v>1488</v>
      </c>
      <c r="E2585" s="17">
        <v>115</v>
      </c>
    </row>
    <row r="2586" spans="1:5" x14ac:dyDescent="0.15">
      <c r="A2586" s="94" t="str">
        <f t="shared" si="40"/>
        <v>Pioneer33V62</v>
      </c>
      <c r="B2586" s="94" t="s">
        <v>1992</v>
      </c>
      <c r="C2586" s="94" t="s">
        <v>2332</v>
      </c>
      <c r="D2586" s="94" t="s">
        <v>2641</v>
      </c>
      <c r="E2586" s="17">
        <v>114</v>
      </c>
    </row>
    <row r="2587" spans="1:5" x14ac:dyDescent="0.15">
      <c r="A2587" s="94" t="str">
        <f t="shared" si="40"/>
        <v>Pioneer33W80</v>
      </c>
      <c r="B2587" s="94" t="s">
        <v>1992</v>
      </c>
      <c r="C2587" s="94" t="s">
        <v>2333</v>
      </c>
      <c r="D2587" s="94" t="s">
        <v>1786</v>
      </c>
      <c r="E2587" s="17">
        <v>111</v>
      </c>
    </row>
    <row r="2588" spans="1:5" x14ac:dyDescent="0.15">
      <c r="A2588" s="94" t="str">
        <f t="shared" si="40"/>
        <v>Pioneer33W82</v>
      </c>
      <c r="B2588" s="94" t="s">
        <v>1992</v>
      </c>
      <c r="C2588" s="94" t="s">
        <v>704</v>
      </c>
      <c r="D2588" s="94" t="s">
        <v>2641</v>
      </c>
      <c r="E2588" s="17">
        <v>111</v>
      </c>
    </row>
    <row r="2589" spans="1:5" x14ac:dyDescent="0.15">
      <c r="A2589" s="94" t="str">
        <f t="shared" si="40"/>
        <v>Pioneer33W84</v>
      </c>
      <c r="B2589" s="94" t="s">
        <v>1992</v>
      </c>
      <c r="C2589" s="94" t="s">
        <v>2334</v>
      </c>
      <c r="D2589" s="94" t="s">
        <v>1789</v>
      </c>
      <c r="E2589" s="17">
        <v>111</v>
      </c>
    </row>
    <row r="2590" spans="1:5" x14ac:dyDescent="0.15">
      <c r="A2590" s="94" t="str">
        <f t="shared" si="40"/>
        <v>Pioneer33W84 CK</v>
      </c>
      <c r="B2590" s="94" t="s">
        <v>1992</v>
      </c>
      <c r="C2590" s="94" t="s">
        <v>1066</v>
      </c>
      <c r="D2590" s="94" t="s">
        <v>1789</v>
      </c>
      <c r="E2590" s="17">
        <v>111</v>
      </c>
    </row>
    <row r="2591" spans="1:5" x14ac:dyDescent="0.15">
      <c r="A2591" s="94" t="str">
        <f t="shared" si="40"/>
        <v>Pioneer33Y74</v>
      </c>
      <c r="B2591" s="94" t="s">
        <v>1992</v>
      </c>
      <c r="C2591" s="94" t="s">
        <v>2335</v>
      </c>
      <c r="D2591" s="94" t="s">
        <v>2641</v>
      </c>
      <c r="E2591" s="17">
        <v>115</v>
      </c>
    </row>
    <row r="2592" spans="1:5" x14ac:dyDescent="0.15">
      <c r="A2592" s="94" t="str">
        <f t="shared" si="40"/>
        <v>Pioneer33Z74</v>
      </c>
      <c r="B2592" s="94" t="s">
        <v>1992</v>
      </c>
      <c r="C2592" s="94" t="s">
        <v>2336</v>
      </c>
      <c r="D2592" s="94" t="s">
        <v>1789</v>
      </c>
      <c r="E2592" s="17">
        <v>113</v>
      </c>
    </row>
    <row r="2593" spans="1:5" x14ac:dyDescent="0.15">
      <c r="A2593" s="94" t="str">
        <f t="shared" si="40"/>
        <v>Pioneer33Z74 CK</v>
      </c>
      <c r="B2593" s="94" t="s">
        <v>1992</v>
      </c>
      <c r="C2593" s="94" t="s">
        <v>1067</v>
      </c>
      <c r="D2593" s="94" t="s">
        <v>1789</v>
      </c>
      <c r="E2593" s="17">
        <v>113</v>
      </c>
    </row>
    <row r="2594" spans="1:5" x14ac:dyDescent="0.15">
      <c r="A2594" s="94" t="str">
        <f t="shared" si="40"/>
        <v>Pioneer34A11</v>
      </c>
      <c r="B2594" s="94" t="s">
        <v>1992</v>
      </c>
      <c r="C2594" s="94" t="s">
        <v>2338</v>
      </c>
      <c r="D2594" s="94" t="s">
        <v>2641</v>
      </c>
      <c r="E2594" s="17">
        <v>109</v>
      </c>
    </row>
    <row r="2595" spans="1:5" x14ac:dyDescent="0.15">
      <c r="A2595" s="94" t="str">
        <f t="shared" si="40"/>
        <v>Pioneer34A12</v>
      </c>
      <c r="B2595" s="94" t="s">
        <v>1992</v>
      </c>
      <c r="C2595" s="94" t="s">
        <v>2339</v>
      </c>
      <c r="D2595" s="94" t="s">
        <v>1485</v>
      </c>
      <c r="E2595" s="17">
        <v>109</v>
      </c>
    </row>
    <row r="2596" spans="1:5" x14ac:dyDescent="0.15">
      <c r="A2596" s="94" t="str">
        <f t="shared" si="40"/>
        <v>Pioneer34A14</v>
      </c>
      <c r="B2596" s="94" t="s">
        <v>1992</v>
      </c>
      <c r="C2596" s="94" t="s">
        <v>2340</v>
      </c>
      <c r="D2596" s="94" t="s">
        <v>1786</v>
      </c>
      <c r="E2596" s="17">
        <v>109</v>
      </c>
    </row>
    <row r="2597" spans="1:5" x14ac:dyDescent="0.15">
      <c r="A2597" s="94" t="str">
        <f t="shared" si="40"/>
        <v>Pioneer34A15</v>
      </c>
      <c r="B2597" s="94" t="s">
        <v>1992</v>
      </c>
      <c r="C2597" s="94" t="s">
        <v>2337</v>
      </c>
      <c r="D2597" s="94" t="s">
        <v>2641</v>
      </c>
      <c r="E2597" s="17">
        <v>109</v>
      </c>
    </row>
    <row r="2598" spans="1:5" x14ac:dyDescent="0.15">
      <c r="A2598" s="94" t="str">
        <f t="shared" si="40"/>
        <v>Pioneer34A16</v>
      </c>
      <c r="B2598" s="94" t="s">
        <v>1992</v>
      </c>
      <c r="C2598" s="94" t="s">
        <v>2341</v>
      </c>
      <c r="D2598" s="94" t="s">
        <v>1485</v>
      </c>
      <c r="E2598" s="17">
        <v>109</v>
      </c>
    </row>
    <row r="2599" spans="1:5" x14ac:dyDescent="0.15">
      <c r="A2599" s="94" t="str">
        <f t="shared" si="40"/>
        <v>Pioneer34A17</v>
      </c>
      <c r="B2599" s="94" t="s">
        <v>1992</v>
      </c>
      <c r="C2599" s="94" t="s">
        <v>2342</v>
      </c>
      <c r="D2599" s="94" t="s">
        <v>1490</v>
      </c>
      <c r="E2599" s="17">
        <v>109</v>
      </c>
    </row>
    <row r="2600" spans="1:5" x14ac:dyDescent="0.15">
      <c r="A2600" s="94" t="str">
        <f t="shared" si="40"/>
        <v>Pioneer34A17 Twin</v>
      </c>
      <c r="B2600" s="94" t="s">
        <v>1992</v>
      </c>
      <c r="C2600" s="94" t="s">
        <v>1068</v>
      </c>
      <c r="D2600" s="94" t="s">
        <v>1490</v>
      </c>
      <c r="E2600" s="17">
        <v>109</v>
      </c>
    </row>
    <row r="2601" spans="1:5" x14ac:dyDescent="0.15">
      <c r="A2601" s="94" t="str">
        <f t="shared" si="40"/>
        <v>Pioneer34A18</v>
      </c>
      <c r="B2601" s="94" t="s">
        <v>1992</v>
      </c>
      <c r="C2601" s="94" t="s">
        <v>2343</v>
      </c>
      <c r="D2601" s="94" t="s">
        <v>1788</v>
      </c>
      <c r="E2601" s="17">
        <v>109</v>
      </c>
    </row>
    <row r="2602" spans="1:5" x14ac:dyDescent="0.15">
      <c r="A2602" s="94" t="str">
        <f t="shared" si="40"/>
        <v>Pioneer34A20</v>
      </c>
      <c r="B2602" s="94" t="s">
        <v>1992</v>
      </c>
      <c r="C2602" s="94" t="s">
        <v>2000</v>
      </c>
      <c r="D2602" s="94" t="s">
        <v>1789</v>
      </c>
      <c r="E2602" s="17">
        <v>109</v>
      </c>
    </row>
    <row r="2603" spans="1:5" x14ac:dyDescent="0.15">
      <c r="A2603" s="94" t="str">
        <f t="shared" si="40"/>
        <v>Pioneer34A20 HP</v>
      </c>
      <c r="B2603" s="94" t="s">
        <v>1992</v>
      </c>
      <c r="C2603" s="94" t="s">
        <v>1069</v>
      </c>
      <c r="D2603" s="94" t="s">
        <v>1789</v>
      </c>
      <c r="E2603" s="17">
        <v>109</v>
      </c>
    </row>
    <row r="2604" spans="1:5" x14ac:dyDescent="0.15">
      <c r="A2604" s="94" t="str">
        <f t="shared" si="40"/>
        <v>Pioneer34A85</v>
      </c>
      <c r="B2604" s="94" t="s">
        <v>1992</v>
      </c>
      <c r="C2604" s="94" t="s">
        <v>2344</v>
      </c>
      <c r="D2604" s="94" t="s">
        <v>1786</v>
      </c>
      <c r="E2604" s="17">
        <v>110</v>
      </c>
    </row>
    <row r="2605" spans="1:5" x14ac:dyDescent="0.15">
      <c r="A2605" s="94" t="str">
        <f t="shared" si="40"/>
        <v>Pioneer34A89</v>
      </c>
      <c r="B2605" s="94" t="s">
        <v>1992</v>
      </c>
      <c r="C2605" s="94" t="s">
        <v>2345</v>
      </c>
      <c r="D2605" s="94" t="s">
        <v>1789</v>
      </c>
      <c r="E2605" s="17">
        <v>110</v>
      </c>
    </row>
    <row r="2606" spans="1:5" x14ac:dyDescent="0.15">
      <c r="A2606" s="94" t="str">
        <f t="shared" si="40"/>
        <v>Pioneer34B38</v>
      </c>
      <c r="B2606" s="94" t="s">
        <v>1992</v>
      </c>
      <c r="C2606" s="94" t="s">
        <v>2346</v>
      </c>
      <c r="D2606" s="94" t="s">
        <v>1786</v>
      </c>
      <c r="E2606" s="17">
        <v>109</v>
      </c>
    </row>
    <row r="2607" spans="1:5" x14ac:dyDescent="0.15">
      <c r="A2607" s="94" t="str">
        <f t="shared" si="40"/>
        <v>Pioneer34B41</v>
      </c>
      <c r="B2607" s="94" t="s">
        <v>1992</v>
      </c>
      <c r="C2607" s="94" t="s">
        <v>2347</v>
      </c>
      <c r="D2607" s="94" t="s">
        <v>1789</v>
      </c>
      <c r="E2607" s="17">
        <v>109</v>
      </c>
    </row>
    <row r="2608" spans="1:5" x14ac:dyDescent="0.15">
      <c r="A2608" s="94" t="str">
        <f t="shared" si="40"/>
        <v>Pioneer34B94</v>
      </c>
      <c r="B2608" s="94" t="s">
        <v>1992</v>
      </c>
      <c r="C2608" s="94" t="s">
        <v>2348</v>
      </c>
      <c r="D2608" s="94" t="s">
        <v>1488</v>
      </c>
      <c r="E2608" s="17">
        <v>110</v>
      </c>
    </row>
    <row r="2609" spans="1:5" x14ac:dyDescent="0.15">
      <c r="A2609" s="94" t="str">
        <f t="shared" si="40"/>
        <v>Pioneer34B96</v>
      </c>
      <c r="B2609" s="94" t="s">
        <v>1992</v>
      </c>
      <c r="C2609" s="94" t="s">
        <v>2349</v>
      </c>
      <c r="D2609" s="94" t="s">
        <v>1786</v>
      </c>
      <c r="E2609" s="17">
        <v>110</v>
      </c>
    </row>
    <row r="2610" spans="1:5" x14ac:dyDescent="0.15">
      <c r="A2610" s="94" t="str">
        <f t="shared" si="40"/>
        <v>Pioneer34B99</v>
      </c>
      <c r="B2610" s="94" t="s">
        <v>1992</v>
      </c>
      <c r="C2610" s="94" t="s">
        <v>2350</v>
      </c>
      <c r="D2610" s="94" t="s">
        <v>1485</v>
      </c>
      <c r="E2610" s="17">
        <v>110</v>
      </c>
    </row>
    <row r="2611" spans="1:5" x14ac:dyDescent="0.15">
      <c r="A2611" s="94" t="str">
        <f t="shared" si="40"/>
        <v>Pioneer34D68</v>
      </c>
      <c r="B2611" s="94" t="s">
        <v>1992</v>
      </c>
      <c r="C2611" s="94" t="s">
        <v>2352</v>
      </c>
      <c r="D2611" s="94" t="s">
        <v>1786</v>
      </c>
      <c r="E2611" s="17">
        <v>108</v>
      </c>
    </row>
    <row r="2612" spans="1:5" x14ac:dyDescent="0.15">
      <c r="A2612" s="94" t="str">
        <f t="shared" si="40"/>
        <v>Pioneer34D71</v>
      </c>
      <c r="B2612" s="94" t="s">
        <v>1992</v>
      </c>
      <c r="C2612" s="94" t="s">
        <v>2351</v>
      </c>
      <c r="D2612" s="94" t="s">
        <v>2641</v>
      </c>
      <c r="E2612" s="17">
        <v>108</v>
      </c>
    </row>
    <row r="2613" spans="1:5" x14ac:dyDescent="0.15">
      <c r="A2613" s="94" t="str">
        <f t="shared" si="40"/>
        <v>Pioneer34D73</v>
      </c>
      <c r="B2613" s="94" t="s">
        <v>1992</v>
      </c>
      <c r="C2613" s="94" t="s">
        <v>2353</v>
      </c>
      <c r="D2613" s="94" t="s">
        <v>1490</v>
      </c>
      <c r="E2613" s="17">
        <v>108</v>
      </c>
    </row>
    <row r="2614" spans="1:5" x14ac:dyDescent="0.15">
      <c r="A2614" s="94" t="str">
        <f t="shared" si="40"/>
        <v>Pioneer34F07</v>
      </c>
      <c r="B2614" s="94" t="s">
        <v>1992</v>
      </c>
      <c r="C2614" s="94" t="s">
        <v>2354</v>
      </c>
      <c r="D2614" s="94" t="s">
        <v>1490</v>
      </c>
      <c r="E2614" s="17">
        <v>110</v>
      </c>
    </row>
    <row r="2615" spans="1:5" x14ac:dyDescent="0.15">
      <c r="A2615" s="94" t="str">
        <f t="shared" si="40"/>
        <v>Pioneer34F26</v>
      </c>
      <c r="B2615" s="94" t="s">
        <v>1992</v>
      </c>
      <c r="C2615" s="94" t="s">
        <v>705</v>
      </c>
      <c r="D2615" s="94" t="s">
        <v>1786</v>
      </c>
      <c r="E2615" s="17">
        <v>108</v>
      </c>
    </row>
    <row r="2616" spans="1:5" x14ac:dyDescent="0.15">
      <c r="A2616" s="94" t="str">
        <f t="shared" si="40"/>
        <v>Pioneer34F29</v>
      </c>
      <c r="B2616" s="94" t="s">
        <v>1992</v>
      </c>
      <c r="C2616" s="94" t="s">
        <v>2355</v>
      </c>
      <c r="D2616" s="94" t="s">
        <v>1789</v>
      </c>
      <c r="E2616" s="17">
        <v>108</v>
      </c>
    </row>
    <row r="2617" spans="1:5" x14ac:dyDescent="0.15">
      <c r="A2617" s="94" t="str">
        <f t="shared" si="40"/>
        <v>Pioneer34F94</v>
      </c>
      <c r="B2617" s="94" t="s">
        <v>1992</v>
      </c>
      <c r="C2617" s="94" t="s">
        <v>2357</v>
      </c>
      <c r="D2617" s="94" t="s">
        <v>1786</v>
      </c>
      <c r="E2617" s="17">
        <v>111</v>
      </c>
    </row>
    <row r="2618" spans="1:5" x14ac:dyDescent="0.15">
      <c r="A2618" s="94" t="str">
        <f t="shared" si="40"/>
        <v>Pioneer34F96</v>
      </c>
      <c r="B2618" s="94" t="s">
        <v>1992</v>
      </c>
      <c r="C2618" s="94" t="s">
        <v>2356</v>
      </c>
      <c r="D2618" s="94" t="s">
        <v>1490</v>
      </c>
      <c r="E2618" s="17">
        <v>111</v>
      </c>
    </row>
    <row r="2619" spans="1:5" x14ac:dyDescent="0.15">
      <c r="A2619" s="94" t="str">
        <f t="shared" si="40"/>
        <v>Pioneer34F96 Twin</v>
      </c>
      <c r="B2619" s="94" t="s">
        <v>1992</v>
      </c>
      <c r="C2619" s="94" t="s">
        <v>1070</v>
      </c>
      <c r="D2619" s="94" t="s">
        <v>1490</v>
      </c>
      <c r="E2619" s="17">
        <v>111</v>
      </c>
    </row>
    <row r="2620" spans="1:5" x14ac:dyDescent="0.15">
      <c r="A2620" s="94" t="str">
        <f t="shared" si="40"/>
        <v>Pioneer34F97</v>
      </c>
      <c r="B2620" s="94" t="s">
        <v>1992</v>
      </c>
      <c r="C2620" s="94" t="s">
        <v>2001</v>
      </c>
      <c r="D2620" s="94" t="s">
        <v>1789</v>
      </c>
      <c r="E2620" s="17">
        <v>110</v>
      </c>
    </row>
    <row r="2621" spans="1:5" x14ac:dyDescent="0.15">
      <c r="A2621" s="94" t="str">
        <f t="shared" si="40"/>
        <v>Pioneer34H33</v>
      </c>
      <c r="B2621" s="94" t="s">
        <v>1992</v>
      </c>
      <c r="C2621" s="94" t="s">
        <v>2358</v>
      </c>
      <c r="D2621" s="94" t="s">
        <v>1787</v>
      </c>
      <c r="E2621" s="17">
        <v>110</v>
      </c>
    </row>
    <row r="2622" spans="1:5" x14ac:dyDescent="0.15">
      <c r="A2622" s="94" t="str">
        <f t="shared" si="40"/>
        <v>Pioneer34K77</v>
      </c>
      <c r="B2622" s="94" t="s">
        <v>1992</v>
      </c>
      <c r="C2622" s="94" t="s">
        <v>2359</v>
      </c>
      <c r="D2622" s="94" t="s">
        <v>2641</v>
      </c>
      <c r="E2622" s="17">
        <v>108</v>
      </c>
    </row>
    <row r="2623" spans="1:5" x14ac:dyDescent="0.15">
      <c r="A2623" s="94" t="str">
        <f t="shared" si="40"/>
        <v>Pioneer34K78</v>
      </c>
      <c r="B2623" s="94" t="s">
        <v>1992</v>
      </c>
      <c r="C2623" s="94" t="s">
        <v>2360</v>
      </c>
      <c r="D2623" s="94" t="s">
        <v>1492</v>
      </c>
      <c r="E2623" s="17">
        <v>108</v>
      </c>
    </row>
    <row r="2624" spans="1:5" x14ac:dyDescent="0.15">
      <c r="A2624" s="94" t="str">
        <f t="shared" si="40"/>
        <v>Pioneer34M78</v>
      </c>
      <c r="B2624" s="94" t="s">
        <v>1992</v>
      </c>
      <c r="C2624" s="94" t="s">
        <v>2002</v>
      </c>
      <c r="D2624" s="94" t="s">
        <v>2641</v>
      </c>
      <c r="E2624" s="17">
        <v>107</v>
      </c>
    </row>
    <row r="2625" spans="1:5" x14ac:dyDescent="0.15">
      <c r="A2625" s="94" t="str">
        <f t="shared" si="40"/>
        <v>Pioneer34N42</v>
      </c>
      <c r="B2625" s="94" t="s">
        <v>1992</v>
      </c>
      <c r="C2625" s="94" t="s">
        <v>2362</v>
      </c>
      <c r="D2625" s="94" t="s">
        <v>1485</v>
      </c>
      <c r="E2625" s="17">
        <v>111</v>
      </c>
    </row>
    <row r="2626" spans="1:5" x14ac:dyDescent="0.15">
      <c r="A2626" s="94" t="str">
        <f t="shared" ref="A2626:A2689" si="41">B2626&amp;C2626</f>
        <v>Pioneer34N43</v>
      </c>
      <c r="B2626" s="94" t="s">
        <v>1992</v>
      </c>
      <c r="C2626" s="94" t="s">
        <v>2361</v>
      </c>
      <c r="D2626" s="94" t="s">
        <v>2641</v>
      </c>
      <c r="E2626" s="17">
        <v>111</v>
      </c>
    </row>
    <row r="2627" spans="1:5" x14ac:dyDescent="0.15">
      <c r="A2627" s="94" t="str">
        <f t="shared" si="41"/>
        <v>Pioneer34N45</v>
      </c>
      <c r="B2627" s="94" t="s">
        <v>1992</v>
      </c>
      <c r="C2627" s="94" t="s">
        <v>2363</v>
      </c>
      <c r="D2627" s="94" t="s">
        <v>1488</v>
      </c>
      <c r="E2627" s="17">
        <v>111</v>
      </c>
    </row>
    <row r="2628" spans="1:5" x14ac:dyDescent="0.15">
      <c r="A2628" s="94" t="str">
        <f t="shared" si="41"/>
        <v>Pioneer34N62</v>
      </c>
      <c r="B2628" s="94" t="s">
        <v>1992</v>
      </c>
      <c r="C2628" s="94" t="s">
        <v>2364</v>
      </c>
      <c r="D2628" s="94" t="s">
        <v>1490</v>
      </c>
      <c r="E2628" s="17">
        <v>107</v>
      </c>
    </row>
    <row r="2629" spans="1:5" x14ac:dyDescent="0.15">
      <c r="A2629" s="94" t="str">
        <f t="shared" si="41"/>
        <v>Pioneer34N62 CK</v>
      </c>
      <c r="B2629" s="94" t="s">
        <v>1992</v>
      </c>
      <c r="C2629" s="94" t="s">
        <v>1071</v>
      </c>
      <c r="D2629" s="94" t="s">
        <v>1490</v>
      </c>
      <c r="E2629" s="17">
        <v>107</v>
      </c>
    </row>
    <row r="2630" spans="1:5" x14ac:dyDescent="0.15">
      <c r="A2630" s="94" t="str">
        <f t="shared" si="41"/>
        <v>Pioneer34P87</v>
      </c>
      <c r="B2630" s="94" t="s">
        <v>1992</v>
      </c>
      <c r="C2630" s="94" t="s">
        <v>2366</v>
      </c>
      <c r="D2630" s="94" t="s">
        <v>1786</v>
      </c>
      <c r="E2630" s="17">
        <v>111</v>
      </c>
    </row>
    <row r="2631" spans="1:5" x14ac:dyDescent="0.15">
      <c r="A2631" s="94" t="str">
        <f t="shared" si="41"/>
        <v>Pioneer34P88</v>
      </c>
      <c r="B2631" s="94" t="s">
        <v>1992</v>
      </c>
      <c r="C2631" s="94" t="s">
        <v>2365</v>
      </c>
      <c r="D2631" s="94" t="s">
        <v>2641</v>
      </c>
      <c r="E2631" s="17">
        <v>111</v>
      </c>
    </row>
    <row r="2632" spans="1:5" x14ac:dyDescent="0.15">
      <c r="A2632" s="94" t="str">
        <f t="shared" si="41"/>
        <v>Pioneer34P89</v>
      </c>
      <c r="B2632" s="94" t="s">
        <v>1992</v>
      </c>
      <c r="C2632" s="94" t="s">
        <v>2367</v>
      </c>
      <c r="D2632" s="94" t="s">
        <v>1485</v>
      </c>
      <c r="E2632" s="17">
        <v>111</v>
      </c>
    </row>
    <row r="2633" spans="1:5" x14ac:dyDescent="0.15">
      <c r="A2633" s="94" t="str">
        <f t="shared" si="41"/>
        <v>Pioneer34P91</v>
      </c>
      <c r="B2633" s="94" t="s">
        <v>1992</v>
      </c>
      <c r="C2633" s="94" t="s">
        <v>2368</v>
      </c>
      <c r="D2633" s="94" t="s">
        <v>2641</v>
      </c>
      <c r="E2633" s="17">
        <v>111</v>
      </c>
    </row>
    <row r="2634" spans="1:5" x14ac:dyDescent="0.15">
      <c r="A2634" s="94" t="str">
        <f t="shared" si="41"/>
        <v>Pioneer34P92</v>
      </c>
      <c r="B2634" s="94" t="s">
        <v>1992</v>
      </c>
      <c r="C2634" s="94" t="s">
        <v>706</v>
      </c>
      <c r="D2634" s="94" t="s">
        <v>1789</v>
      </c>
      <c r="E2634" s="17">
        <v>111</v>
      </c>
    </row>
    <row r="2635" spans="1:5" x14ac:dyDescent="0.15">
      <c r="A2635" s="94" t="str">
        <f t="shared" si="41"/>
        <v>Pioneer34P94</v>
      </c>
      <c r="B2635" s="94" t="s">
        <v>1992</v>
      </c>
      <c r="C2635" s="94" t="s">
        <v>2003</v>
      </c>
      <c r="D2635" s="94" t="s">
        <v>1788</v>
      </c>
      <c r="E2635" s="17">
        <v>112</v>
      </c>
    </row>
    <row r="2636" spans="1:5" x14ac:dyDescent="0.15">
      <c r="A2636" s="94" t="str">
        <f t="shared" si="41"/>
        <v>Pioneer34R65</v>
      </c>
      <c r="B2636" s="94" t="s">
        <v>1992</v>
      </c>
      <c r="C2636" s="94" t="s">
        <v>2004</v>
      </c>
      <c r="D2636" s="94" t="s">
        <v>1786</v>
      </c>
      <c r="E2636" s="17">
        <v>109</v>
      </c>
    </row>
    <row r="2637" spans="1:5" x14ac:dyDescent="0.15">
      <c r="A2637" s="94" t="str">
        <f t="shared" si="41"/>
        <v>Pioneer34R67</v>
      </c>
      <c r="B2637" s="94" t="s">
        <v>1992</v>
      </c>
      <c r="C2637" s="94" t="s">
        <v>2369</v>
      </c>
      <c r="D2637" s="94" t="s">
        <v>1490</v>
      </c>
      <c r="E2637" s="17">
        <v>109</v>
      </c>
    </row>
    <row r="2638" spans="1:5" x14ac:dyDescent="0.15">
      <c r="A2638" s="94" t="str">
        <f t="shared" si="41"/>
        <v>Pioneer34Y01</v>
      </c>
      <c r="B2638" s="94" t="s">
        <v>1992</v>
      </c>
      <c r="C2638" s="94" t="s">
        <v>2371</v>
      </c>
      <c r="D2638" s="94" t="s">
        <v>1786</v>
      </c>
      <c r="E2638" s="17">
        <v>108</v>
      </c>
    </row>
    <row r="2639" spans="1:5" x14ac:dyDescent="0.15">
      <c r="A2639" s="94" t="str">
        <f t="shared" si="41"/>
        <v>Pioneer34Y02</v>
      </c>
      <c r="B2639" s="94" t="s">
        <v>1992</v>
      </c>
      <c r="C2639" s="94" t="s">
        <v>2370</v>
      </c>
      <c r="D2639" s="94" t="s">
        <v>2641</v>
      </c>
      <c r="E2639" s="17">
        <v>108</v>
      </c>
    </row>
    <row r="2640" spans="1:5" x14ac:dyDescent="0.15">
      <c r="A2640" s="94" t="str">
        <f t="shared" si="41"/>
        <v>Pioneer34Y03</v>
      </c>
      <c r="B2640" s="94" t="s">
        <v>1992</v>
      </c>
      <c r="C2640" s="94" t="s">
        <v>2372</v>
      </c>
      <c r="D2640" s="94" t="s">
        <v>1490</v>
      </c>
      <c r="E2640" s="17">
        <v>108</v>
      </c>
    </row>
    <row r="2641" spans="1:5" x14ac:dyDescent="0.15">
      <c r="A2641" s="94" t="str">
        <f t="shared" si="41"/>
        <v>Pioneer35A29</v>
      </c>
      <c r="B2641" s="94" t="s">
        <v>1992</v>
      </c>
      <c r="C2641" s="94" t="s">
        <v>2374</v>
      </c>
      <c r="D2641" s="94" t="s">
        <v>1786</v>
      </c>
      <c r="E2641" s="17">
        <v>106</v>
      </c>
    </row>
    <row r="2642" spans="1:5" x14ac:dyDescent="0.15">
      <c r="A2642" s="94" t="str">
        <f t="shared" si="41"/>
        <v>Pioneer35A30</v>
      </c>
      <c r="B2642" s="94" t="s">
        <v>1992</v>
      </c>
      <c r="C2642" s="94" t="s">
        <v>2373</v>
      </c>
      <c r="D2642" s="94" t="s">
        <v>2641</v>
      </c>
      <c r="E2642" s="17">
        <v>106</v>
      </c>
    </row>
    <row r="2643" spans="1:5" x14ac:dyDescent="0.15">
      <c r="A2643" s="94" t="str">
        <f t="shared" si="41"/>
        <v>Pioneer35A31</v>
      </c>
      <c r="B2643" s="94" t="s">
        <v>1992</v>
      </c>
      <c r="C2643" s="94" t="s">
        <v>2375</v>
      </c>
      <c r="D2643" s="94" t="s">
        <v>1485</v>
      </c>
      <c r="E2643" s="17">
        <v>106</v>
      </c>
    </row>
    <row r="2644" spans="1:5" x14ac:dyDescent="0.15">
      <c r="A2644" s="94" t="str">
        <f t="shared" si="41"/>
        <v>Pioneer35A32</v>
      </c>
      <c r="B2644" s="94" t="s">
        <v>1992</v>
      </c>
      <c r="C2644" s="94" t="s">
        <v>2376</v>
      </c>
      <c r="D2644" s="94" t="s">
        <v>1490</v>
      </c>
      <c r="E2644" s="17">
        <v>106</v>
      </c>
    </row>
    <row r="2645" spans="1:5" x14ac:dyDescent="0.15">
      <c r="A2645" s="94" t="str">
        <f t="shared" si="41"/>
        <v>Pioneer35A34</v>
      </c>
      <c r="B2645" s="94" t="s">
        <v>1992</v>
      </c>
      <c r="C2645" s="94" t="s">
        <v>2005</v>
      </c>
      <c r="D2645" s="94" t="s">
        <v>1789</v>
      </c>
      <c r="E2645" s="17">
        <v>105</v>
      </c>
    </row>
    <row r="2646" spans="1:5" x14ac:dyDescent="0.15">
      <c r="A2646" s="94" t="str">
        <f t="shared" si="41"/>
        <v>Pioneer35A35</v>
      </c>
      <c r="B2646" s="94" t="s">
        <v>1992</v>
      </c>
      <c r="C2646" s="94" t="s">
        <v>2377</v>
      </c>
      <c r="D2646" s="94" t="s">
        <v>2641</v>
      </c>
      <c r="E2646" s="17">
        <v>106</v>
      </c>
    </row>
    <row r="2647" spans="1:5" x14ac:dyDescent="0.15">
      <c r="A2647" s="94" t="str">
        <f t="shared" si="41"/>
        <v>Pioneer35D24</v>
      </c>
      <c r="B2647" s="94" t="s">
        <v>1992</v>
      </c>
      <c r="C2647" s="94" t="s">
        <v>2378</v>
      </c>
      <c r="D2647" s="94" t="s">
        <v>2641</v>
      </c>
      <c r="E2647" s="17">
        <v>107</v>
      </c>
    </row>
    <row r="2648" spans="1:5" x14ac:dyDescent="0.15">
      <c r="A2648" s="94" t="str">
        <f t="shared" si="41"/>
        <v>Pioneer35D26</v>
      </c>
      <c r="B2648" s="94" t="s">
        <v>1992</v>
      </c>
      <c r="C2648" s="94" t="s">
        <v>2379</v>
      </c>
      <c r="D2648" s="94" t="s">
        <v>1490</v>
      </c>
      <c r="E2648" s="17">
        <v>107</v>
      </c>
    </row>
    <row r="2649" spans="1:5" x14ac:dyDescent="0.15">
      <c r="A2649" s="94" t="str">
        <f t="shared" si="41"/>
        <v>Pioneer35D27</v>
      </c>
      <c r="B2649" s="94" t="s">
        <v>1992</v>
      </c>
      <c r="C2649" s="94" t="s">
        <v>2006</v>
      </c>
      <c r="D2649" s="94" t="s">
        <v>2641</v>
      </c>
      <c r="E2649" s="17">
        <v>106</v>
      </c>
    </row>
    <row r="2650" spans="1:5" x14ac:dyDescent="0.15">
      <c r="A2650" s="94" t="str">
        <f t="shared" si="41"/>
        <v>Pioneer35F36</v>
      </c>
      <c r="B2650" s="94" t="s">
        <v>1992</v>
      </c>
      <c r="C2650" s="94" t="s">
        <v>2381</v>
      </c>
      <c r="D2650" s="94" t="s">
        <v>2641</v>
      </c>
      <c r="E2650" s="17">
        <v>105</v>
      </c>
    </row>
    <row r="2651" spans="1:5" x14ac:dyDescent="0.15">
      <c r="A2651" s="94" t="str">
        <f t="shared" si="41"/>
        <v>Pioneer35F37</v>
      </c>
      <c r="B2651" s="94" t="s">
        <v>1992</v>
      </c>
      <c r="C2651" s="94" t="s">
        <v>2382</v>
      </c>
      <c r="D2651" s="94" t="s">
        <v>1786</v>
      </c>
      <c r="E2651" s="17">
        <v>105</v>
      </c>
    </row>
    <row r="2652" spans="1:5" x14ac:dyDescent="0.15">
      <c r="A2652" s="94" t="str">
        <f t="shared" si="41"/>
        <v>Pioneer35F38</v>
      </c>
      <c r="B2652" s="94" t="s">
        <v>1992</v>
      </c>
      <c r="C2652" s="94" t="s">
        <v>2380</v>
      </c>
      <c r="D2652" s="94" t="s">
        <v>2641</v>
      </c>
      <c r="E2652" s="17">
        <v>105</v>
      </c>
    </row>
    <row r="2653" spans="1:5" x14ac:dyDescent="0.15">
      <c r="A2653" s="94" t="str">
        <f t="shared" si="41"/>
        <v>Pioneer35F40</v>
      </c>
      <c r="B2653" s="94" t="s">
        <v>1992</v>
      </c>
      <c r="C2653" s="94" t="s">
        <v>2383</v>
      </c>
      <c r="D2653" s="94" t="s">
        <v>1490</v>
      </c>
      <c r="E2653" s="17">
        <v>105</v>
      </c>
    </row>
    <row r="2654" spans="1:5" x14ac:dyDescent="0.15">
      <c r="A2654" s="94" t="str">
        <f t="shared" si="41"/>
        <v>Pioneer35F44</v>
      </c>
      <c r="B2654" s="94" t="s">
        <v>1992</v>
      </c>
      <c r="C2654" s="94" t="s">
        <v>2007</v>
      </c>
      <c r="D2654" s="94" t="s">
        <v>1789</v>
      </c>
      <c r="E2654" s="17">
        <v>104</v>
      </c>
    </row>
    <row r="2655" spans="1:5" x14ac:dyDescent="0.15">
      <c r="A2655" s="94" t="str">
        <f t="shared" si="41"/>
        <v>Pioneer35H40</v>
      </c>
      <c r="B2655" s="94" t="s">
        <v>1992</v>
      </c>
      <c r="C2655" s="94" t="s">
        <v>2384</v>
      </c>
      <c r="D2655" s="94" t="s">
        <v>1786</v>
      </c>
      <c r="E2655" s="17">
        <v>107</v>
      </c>
    </row>
    <row r="2656" spans="1:5" x14ac:dyDescent="0.15">
      <c r="A2656" s="94" t="str">
        <f t="shared" si="41"/>
        <v>Pioneer35H42</v>
      </c>
      <c r="B2656" s="94" t="s">
        <v>1992</v>
      </c>
      <c r="C2656" s="94" t="s">
        <v>2385</v>
      </c>
      <c r="D2656" s="94" t="s">
        <v>1490</v>
      </c>
      <c r="E2656" s="17">
        <v>107</v>
      </c>
    </row>
    <row r="2657" spans="1:5" x14ac:dyDescent="0.15">
      <c r="A2657" s="94" t="str">
        <f t="shared" si="41"/>
        <v>Pioneer35H43</v>
      </c>
      <c r="B2657" s="94" t="s">
        <v>1992</v>
      </c>
      <c r="C2657" s="94" t="s">
        <v>2008</v>
      </c>
      <c r="D2657" s="94" t="s">
        <v>1789</v>
      </c>
      <c r="E2657" s="17">
        <v>107</v>
      </c>
    </row>
    <row r="2658" spans="1:5" x14ac:dyDescent="0.15">
      <c r="A2658" s="94" t="str">
        <f t="shared" si="41"/>
        <v>Pioneer35K01</v>
      </c>
      <c r="B2658" s="94" t="s">
        <v>1992</v>
      </c>
      <c r="C2658" s="94" t="s">
        <v>2386</v>
      </c>
      <c r="D2658" s="94" t="s">
        <v>1786</v>
      </c>
      <c r="E2658" s="17">
        <v>106</v>
      </c>
    </row>
    <row r="2659" spans="1:5" x14ac:dyDescent="0.15">
      <c r="A2659" s="94" t="str">
        <f t="shared" si="41"/>
        <v>Pioneer35K02</v>
      </c>
      <c r="B2659" s="94" t="s">
        <v>1992</v>
      </c>
      <c r="C2659" s="94" t="s">
        <v>707</v>
      </c>
      <c r="D2659" s="94" t="s">
        <v>2641</v>
      </c>
      <c r="E2659" s="17">
        <v>106</v>
      </c>
    </row>
    <row r="2660" spans="1:5" x14ac:dyDescent="0.15">
      <c r="A2660" s="94" t="str">
        <f t="shared" si="41"/>
        <v>Pioneer35K03</v>
      </c>
      <c r="B2660" s="94" t="s">
        <v>1992</v>
      </c>
      <c r="C2660" s="94" t="s">
        <v>2387</v>
      </c>
      <c r="D2660" s="94" t="s">
        <v>1490</v>
      </c>
      <c r="E2660" s="17">
        <v>106</v>
      </c>
    </row>
    <row r="2661" spans="1:5" x14ac:dyDescent="0.15">
      <c r="A2661" s="94" t="str">
        <f t="shared" si="41"/>
        <v>Pioneer35K04</v>
      </c>
      <c r="B2661" s="94" t="s">
        <v>1992</v>
      </c>
      <c r="C2661" s="94" t="s">
        <v>2388</v>
      </c>
      <c r="D2661" s="94" t="s">
        <v>1789</v>
      </c>
      <c r="E2661" s="17">
        <v>106</v>
      </c>
    </row>
    <row r="2662" spans="1:5" x14ac:dyDescent="0.15">
      <c r="A2662" s="94" t="str">
        <f t="shared" si="41"/>
        <v>Pioneer35K33</v>
      </c>
      <c r="B2662" s="94" t="s">
        <v>1992</v>
      </c>
      <c r="C2662" s="94" t="s">
        <v>2389</v>
      </c>
      <c r="D2662" s="94" t="s">
        <v>1789</v>
      </c>
      <c r="E2662" s="17">
        <v>105</v>
      </c>
    </row>
    <row r="2663" spans="1:5" x14ac:dyDescent="0.15">
      <c r="A2663" s="94" t="str">
        <f t="shared" si="41"/>
        <v>Pioneer35K34</v>
      </c>
      <c r="B2663" s="94" t="s">
        <v>1992</v>
      </c>
      <c r="C2663" s="94" t="s">
        <v>708</v>
      </c>
      <c r="D2663" s="94" t="s">
        <v>1788</v>
      </c>
      <c r="E2663" s="17">
        <v>105</v>
      </c>
    </row>
    <row r="2664" spans="1:5" x14ac:dyDescent="0.15">
      <c r="A2664" s="94" t="str">
        <f t="shared" si="41"/>
        <v>Pioneer35P10</v>
      </c>
      <c r="B2664" s="94" t="s">
        <v>1992</v>
      </c>
      <c r="C2664" s="94" t="s">
        <v>2390</v>
      </c>
      <c r="D2664" s="94" t="s">
        <v>1488</v>
      </c>
      <c r="E2664" s="17">
        <v>105</v>
      </c>
    </row>
    <row r="2665" spans="1:5" x14ac:dyDescent="0.15">
      <c r="A2665" s="94" t="str">
        <f t="shared" si="41"/>
        <v>Pioneer35P17</v>
      </c>
      <c r="B2665" s="94" t="s">
        <v>1992</v>
      </c>
      <c r="C2665" s="94" t="s">
        <v>2391</v>
      </c>
      <c r="D2665" s="94" t="s">
        <v>1787</v>
      </c>
      <c r="E2665" s="17">
        <v>105</v>
      </c>
    </row>
    <row r="2666" spans="1:5" x14ac:dyDescent="0.15">
      <c r="A2666" s="94" t="str">
        <f t="shared" si="41"/>
        <v>Pioneer35P80</v>
      </c>
      <c r="B2666" s="94" t="s">
        <v>1992</v>
      </c>
      <c r="C2666" s="94" t="s">
        <v>2392</v>
      </c>
      <c r="D2666" s="94" t="s">
        <v>1786</v>
      </c>
      <c r="E2666" s="17">
        <v>105</v>
      </c>
    </row>
    <row r="2667" spans="1:5" x14ac:dyDescent="0.15">
      <c r="A2667" s="94" t="str">
        <f t="shared" si="41"/>
        <v>Pioneer35T05</v>
      </c>
      <c r="B2667" s="94" t="s">
        <v>1992</v>
      </c>
      <c r="C2667" s="94" t="s">
        <v>2394</v>
      </c>
      <c r="D2667" s="94" t="s">
        <v>1786</v>
      </c>
      <c r="E2667" s="17">
        <v>105</v>
      </c>
    </row>
    <row r="2668" spans="1:5" x14ac:dyDescent="0.15">
      <c r="A2668" s="94" t="str">
        <f t="shared" si="41"/>
        <v>Pioneer35T06</v>
      </c>
      <c r="B2668" s="94" t="s">
        <v>1992</v>
      </c>
      <c r="C2668" s="94" t="s">
        <v>2393</v>
      </c>
      <c r="D2668" s="94" t="s">
        <v>2641</v>
      </c>
      <c r="E2668" s="17">
        <v>105</v>
      </c>
    </row>
    <row r="2669" spans="1:5" x14ac:dyDescent="0.15">
      <c r="A2669" s="94" t="str">
        <f t="shared" si="41"/>
        <v>Pioneer35T08</v>
      </c>
      <c r="B2669" s="94" t="s">
        <v>1992</v>
      </c>
      <c r="C2669" s="94" t="s">
        <v>2395</v>
      </c>
      <c r="D2669" s="94" t="s">
        <v>1789</v>
      </c>
      <c r="E2669" s="17">
        <v>105</v>
      </c>
    </row>
    <row r="2670" spans="1:5" x14ac:dyDescent="0.15">
      <c r="A2670" s="94" t="str">
        <f t="shared" si="41"/>
        <v>Pioneer35Y55</v>
      </c>
      <c r="B2670" s="94" t="s">
        <v>1992</v>
      </c>
      <c r="C2670" s="94" t="s">
        <v>2396</v>
      </c>
      <c r="D2670" s="94" t="s">
        <v>1492</v>
      </c>
      <c r="E2670" s="17">
        <v>106</v>
      </c>
    </row>
    <row r="2671" spans="1:5" x14ac:dyDescent="0.15">
      <c r="A2671" s="94" t="str">
        <f t="shared" si="41"/>
        <v>Pioneer35Y67</v>
      </c>
      <c r="B2671" s="94" t="s">
        <v>1992</v>
      </c>
      <c r="C2671" s="94" t="s">
        <v>2397</v>
      </c>
      <c r="D2671" s="94" t="s">
        <v>1485</v>
      </c>
      <c r="E2671" s="17">
        <v>107</v>
      </c>
    </row>
    <row r="2672" spans="1:5" x14ac:dyDescent="0.15">
      <c r="A2672" s="94" t="str">
        <f t="shared" si="41"/>
        <v>Pioneer36B05</v>
      </c>
      <c r="B2672" s="94" t="s">
        <v>1992</v>
      </c>
      <c r="C2672" s="94" t="s">
        <v>2399</v>
      </c>
      <c r="D2672" s="94" t="s">
        <v>1789</v>
      </c>
      <c r="E2672" s="17">
        <v>105</v>
      </c>
    </row>
    <row r="2673" spans="1:5" x14ac:dyDescent="0.15">
      <c r="A2673" s="94" t="str">
        <f t="shared" si="41"/>
        <v>Pioneer36B06</v>
      </c>
      <c r="B2673" s="94" t="s">
        <v>1992</v>
      </c>
      <c r="C2673" s="94" t="s">
        <v>2400</v>
      </c>
      <c r="D2673" s="94" t="s">
        <v>2641</v>
      </c>
      <c r="E2673" s="17">
        <v>105</v>
      </c>
    </row>
    <row r="2674" spans="1:5" x14ac:dyDescent="0.15">
      <c r="A2674" s="94" t="str">
        <f t="shared" si="41"/>
        <v>Pioneer36B08</v>
      </c>
      <c r="B2674" s="94" t="s">
        <v>1992</v>
      </c>
      <c r="C2674" s="94" t="s">
        <v>2398</v>
      </c>
      <c r="D2674" s="94" t="s">
        <v>2641</v>
      </c>
      <c r="E2674" s="17">
        <v>105</v>
      </c>
    </row>
    <row r="2675" spans="1:5" x14ac:dyDescent="0.15">
      <c r="A2675" s="94" t="str">
        <f t="shared" si="41"/>
        <v>Pioneer36H54</v>
      </c>
      <c r="B2675" s="94" t="s">
        <v>1992</v>
      </c>
      <c r="C2675" s="94" t="s">
        <v>2401</v>
      </c>
      <c r="D2675" s="94" t="s">
        <v>1485</v>
      </c>
      <c r="E2675" s="17">
        <v>105</v>
      </c>
    </row>
    <row r="2676" spans="1:5" x14ac:dyDescent="0.15">
      <c r="A2676" s="94" t="str">
        <f t="shared" si="41"/>
        <v>Pioneer36H56</v>
      </c>
      <c r="B2676" s="94" t="s">
        <v>1992</v>
      </c>
      <c r="C2676" s="94" t="s">
        <v>2009</v>
      </c>
      <c r="D2676" s="94" t="s">
        <v>1789</v>
      </c>
      <c r="E2676" s="17">
        <v>104</v>
      </c>
    </row>
    <row r="2677" spans="1:5" x14ac:dyDescent="0.15">
      <c r="A2677" s="94" t="str">
        <f t="shared" si="41"/>
        <v>Pioneer36K66</v>
      </c>
      <c r="B2677" s="94" t="s">
        <v>1992</v>
      </c>
      <c r="C2677" s="94" t="s">
        <v>2402</v>
      </c>
      <c r="D2677" s="94" t="s">
        <v>1786</v>
      </c>
      <c r="E2677" s="17">
        <v>103</v>
      </c>
    </row>
    <row r="2678" spans="1:5" x14ac:dyDescent="0.15">
      <c r="A2678" s="94" t="str">
        <f t="shared" si="41"/>
        <v>Pioneer36K69</v>
      </c>
      <c r="B2678" s="94" t="s">
        <v>1992</v>
      </c>
      <c r="C2678" s="94" t="s">
        <v>2403</v>
      </c>
      <c r="D2678" s="94" t="s">
        <v>1490</v>
      </c>
      <c r="E2678" s="17">
        <v>103</v>
      </c>
    </row>
    <row r="2679" spans="1:5" x14ac:dyDescent="0.15">
      <c r="A2679" s="94" t="str">
        <f t="shared" si="41"/>
        <v>Pioneer36V51</v>
      </c>
      <c r="B2679" s="94" t="s">
        <v>1992</v>
      </c>
      <c r="C2679" s="94" t="s">
        <v>2404</v>
      </c>
      <c r="D2679" s="94" t="s">
        <v>1786</v>
      </c>
      <c r="E2679" s="17">
        <v>102</v>
      </c>
    </row>
    <row r="2680" spans="1:5" x14ac:dyDescent="0.15">
      <c r="A2680" s="94" t="str">
        <f t="shared" si="41"/>
        <v>Pioneer36V53</v>
      </c>
      <c r="B2680" s="94" t="s">
        <v>1992</v>
      </c>
      <c r="C2680" s="94" t="s">
        <v>2405</v>
      </c>
      <c r="D2680" s="94" t="s">
        <v>1490</v>
      </c>
      <c r="E2680" s="17">
        <v>102</v>
      </c>
    </row>
    <row r="2681" spans="1:5" x14ac:dyDescent="0.15">
      <c r="A2681" s="94" t="str">
        <f t="shared" si="41"/>
        <v>Pioneer36V73</v>
      </c>
      <c r="B2681" s="94" t="s">
        <v>1992</v>
      </c>
      <c r="C2681" s="94" t="s">
        <v>709</v>
      </c>
      <c r="D2681" s="94" t="s">
        <v>1786</v>
      </c>
      <c r="E2681" s="17">
        <v>102</v>
      </c>
    </row>
    <row r="2682" spans="1:5" x14ac:dyDescent="0.15">
      <c r="A2682" s="94" t="str">
        <f t="shared" si="41"/>
        <v>Pioneer36V75</v>
      </c>
      <c r="B2682" s="94" t="s">
        <v>1992</v>
      </c>
      <c r="C2682" s="94" t="s">
        <v>2406</v>
      </c>
      <c r="D2682" s="94" t="s">
        <v>1490</v>
      </c>
      <c r="E2682" s="17">
        <v>102</v>
      </c>
    </row>
    <row r="2683" spans="1:5" x14ac:dyDescent="0.15">
      <c r="A2683" s="94" t="str">
        <f t="shared" si="41"/>
        <v>Pioneer36V76</v>
      </c>
      <c r="B2683" s="94" t="s">
        <v>1992</v>
      </c>
      <c r="C2683" s="94" t="s">
        <v>2010</v>
      </c>
      <c r="D2683" s="94" t="s">
        <v>1789</v>
      </c>
      <c r="E2683" s="17">
        <v>104</v>
      </c>
    </row>
    <row r="2684" spans="1:5" x14ac:dyDescent="0.15">
      <c r="A2684" s="94" t="str">
        <f t="shared" si="41"/>
        <v>Pioneer36W65</v>
      </c>
      <c r="B2684" s="94" t="s">
        <v>1992</v>
      </c>
      <c r="C2684" s="94" t="s">
        <v>2408</v>
      </c>
      <c r="D2684" s="94" t="s">
        <v>1786</v>
      </c>
      <c r="E2684" s="17">
        <v>104</v>
      </c>
    </row>
    <row r="2685" spans="1:5" x14ac:dyDescent="0.15">
      <c r="A2685" s="94" t="str">
        <f t="shared" si="41"/>
        <v>Pioneer36W66</v>
      </c>
      <c r="B2685" s="94" t="s">
        <v>1992</v>
      </c>
      <c r="C2685" s="94" t="s">
        <v>2407</v>
      </c>
      <c r="D2685" s="94" t="s">
        <v>2641</v>
      </c>
      <c r="E2685" s="17">
        <v>104</v>
      </c>
    </row>
    <row r="2686" spans="1:5" x14ac:dyDescent="0.15">
      <c r="A2686" s="94" t="str">
        <f t="shared" si="41"/>
        <v>Pioneer36W67</v>
      </c>
      <c r="B2686" s="94" t="s">
        <v>1992</v>
      </c>
      <c r="C2686" s="94" t="s">
        <v>2409</v>
      </c>
      <c r="D2686" s="94" t="s">
        <v>1485</v>
      </c>
      <c r="E2686" s="17">
        <v>104</v>
      </c>
    </row>
    <row r="2687" spans="1:5" x14ac:dyDescent="0.15">
      <c r="A2687" s="94" t="str">
        <f t="shared" si="41"/>
        <v>Pioneer36W69</v>
      </c>
      <c r="B2687" s="94" t="s">
        <v>1992</v>
      </c>
      <c r="C2687" s="94" t="s">
        <v>2011</v>
      </c>
      <c r="D2687" s="94" t="s">
        <v>1789</v>
      </c>
      <c r="E2687" s="17">
        <v>103</v>
      </c>
    </row>
    <row r="2688" spans="1:5" x14ac:dyDescent="0.15">
      <c r="A2688" s="94" t="str">
        <f t="shared" si="41"/>
        <v>Pioneer36Y26</v>
      </c>
      <c r="B2688" s="94" t="s">
        <v>1992</v>
      </c>
      <c r="C2688" s="94" t="s">
        <v>3168</v>
      </c>
      <c r="D2688" s="94" t="s">
        <v>1789</v>
      </c>
      <c r="E2688" s="17">
        <v>101</v>
      </c>
    </row>
    <row r="2689" spans="1:5" x14ac:dyDescent="0.15">
      <c r="A2689" s="94" t="str">
        <f t="shared" si="41"/>
        <v>Pioneer36Y84</v>
      </c>
      <c r="B2689" s="94" t="s">
        <v>1992</v>
      </c>
      <c r="C2689" s="94" t="s">
        <v>3169</v>
      </c>
      <c r="D2689" s="94" t="s">
        <v>2641</v>
      </c>
      <c r="E2689" s="17">
        <v>103</v>
      </c>
    </row>
    <row r="2690" spans="1:5" x14ac:dyDescent="0.15">
      <c r="A2690" s="94" t="str">
        <f t="shared" ref="A2690:A2753" si="42">B2690&amp;C2690</f>
        <v>Pioneer36Y86</v>
      </c>
      <c r="B2690" s="94" t="s">
        <v>1992</v>
      </c>
      <c r="C2690" s="94" t="s">
        <v>3170</v>
      </c>
      <c r="D2690" s="94" t="s">
        <v>1789</v>
      </c>
      <c r="E2690" s="17">
        <v>103</v>
      </c>
    </row>
    <row r="2691" spans="1:5" x14ac:dyDescent="0.15">
      <c r="A2691" s="94" t="str">
        <f t="shared" si="42"/>
        <v>Pioneer37D02</v>
      </c>
      <c r="B2691" s="94" t="s">
        <v>1992</v>
      </c>
      <c r="C2691" s="94" t="s">
        <v>3171</v>
      </c>
      <c r="D2691" s="94" t="s">
        <v>1786</v>
      </c>
      <c r="E2691" s="17">
        <v>97</v>
      </c>
    </row>
    <row r="2692" spans="1:5" x14ac:dyDescent="0.15">
      <c r="A2692" s="94" t="str">
        <f t="shared" si="42"/>
        <v>Pioneer37D26</v>
      </c>
      <c r="B2692" s="94" t="s">
        <v>1992</v>
      </c>
      <c r="C2692" s="94" t="s">
        <v>3172</v>
      </c>
      <c r="D2692" s="94" t="s">
        <v>1490</v>
      </c>
      <c r="E2692" s="17">
        <v>98</v>
      </c>
    </row>
    <row r="2693" spans="1:5" x14ac:dyDescent="0.15">
      <c r="A2693" s="94" t="str">
        <f t="shared" si="42"/>
        <v>Pioneer37F73</v>
      </c>
      <c r="B2693" s="94" t="s">
        <v>1992</v>
      </c>
      <c r="C2693" s="94" t="s">
        <v>3173</v>
      </c>
      <c r="D2693" s="94" t="s">
        <v>2641</v>
      </c>
      <c r="E2693" s="17">
        <v>101</v>
      </c>
    </row>
    <row r="2694" spans="1:5" x14ac:dyDescent="0.15">
      <c r="A2694" s="94" t="str">
        <f t="shared" si="42"/>
        <v>Pioneer37F74</v>
      </c>
      <c r="B2694" s="94" t="s">
        <v>1992</v>
      </c>
      <c r="C2694" s="94" t="s">
        <v>3174</v>
      </c>
      <c r="D2694" s="94" t="s">
        <v>1485</v>
      </c>
      <c r="E2694" s="17">
        <v>101</v>
      </c>
    </row>
    <row r="2695" spans="1:5" x14ac:dyDescent="0.15">
      <c r="A2695" s="94" t="str">
        <f t="shared" si="42"/>
        <v>Pioneer37F75</v>
      </c>
      <c r="B2695" s="94" t="s">
        <v>1992</v>
      </c>
      <c r="C2695" s="94" t="s">
        <v>3175</v>
      </c>
      <c r="D2695" s="94" t="s">
        <v>1490</v>
      </c>
      <c r="E2695" s="17">
        <v>101</v>
      </c>
    </row>
    <row r="2696" spans="1:5" x14ac:dyDescent="0.15">
      <c r="A2696" s="94" t="str">
        <f t="shared" si="42"/>
        <v>Pioneer37F76</v>
      </c>
      <c r="B2696" s="94" t="s">
        <v>1992</v>
      </c>
      <c r="C2696" s="94" t="s">
        <v>3176</v>
      </c>
      <c r="D2696" s="94" t="s">
        <v>1789</v>
      </c>
      <c r="E2696" s="17">
        <v>101</v>
      </c>
    </row>
    <row r="2697" spans="1:5" x14ac:dyDescent="0.15">
      <c r="A2697" s="94" t="str">
        <f t="shared" si="42"/>
        <v>Pioneer37K11</v>
      </c>
      <c r="B2697" s="94" t="s">
        <v>1992</v>
      </c>
      <c r="C2697" s="94" t="s">
        <v>3177</v>
      </c>
      <c r="D2697" s="94" t="s">
        <v>1490</v>
      </c>
      <c r="E2697" s="17">
        <v>99</v>
      </c>
    </row>
    <row r="2698" spans="1:5" x14ac:dyDescent="0.15">
      <c r="A2698" s="94" t="str">
        <f t="shared" si="42"/>
        <v>Pioneer37K84</v>
      </c>
      <c r="B2698" s="94" t="s">
        <v>1992</v>
      </c>
      <c r="C2698" s="94" t="s">
        <v>3178</v>
      </c>
      <c r="D2698" s="94" t="s">
        <v>1786</v>
      </c>
      <c r="E2698" s="17">
        <v>97</v>
      </c>
    </row>
    <row r="2699" spans="1:5" x14ac:dyDescent="0.15">
      <c r="A2699" s="94" t="str">
        <f t="shared" si="42"/>
        <v>Pioneer37N15</v>
      </c>
      <c r="B2699" s="94" t="s">
        <v>1992</v>
      </c>
      <c r="C2699" s="94" t="s">
        <v>3179</v>
      </c>
      <c r="D2699" s="94" t="s">
        <v>1490</v>
      </c>
      <c r="E2699" s="17">
        <v>99</v>
      </c>
    </row>
    <row r="2700" spans="1:5" x14ac:dyDescent="0.15">
      <c r="A2700" s="94" t="str">
        <f t="shared" si="42"/>
        <v>Pioneer37N16</v>
      </c>
      <c r="B2700" s="94" t="s">
        <v>1992</v>
      </c>
      <c r="C2700" s="94" t="s">
        <v>3180</v>
      </c>
      <c r="D2700" s="94" t="s">
        <v>1789</v>
      </c>
      <c r="E2700" s="17">
        <v>99</v>
      </c>
    </row>
    <row r="2701" spans="1:5" x14ac:dyDescent="0.15">
      <c r="A2701" s="94" t="str">
        <f t="shared" si="42"/>
        <v>Pioneer37N68</v>
      </c>
      <c r="B2701" s="94" t="s">
        <v>1992</v>
      </c>
      <c r="C2701" s="94" t="s">
        <v>3181</v>
      </c>
      <c r="D2701" s="94" t="s">
        <v>1789</v>
      </c>
      <c r="E2701" s="17">
        <v>101</v>
      </c>
    </row>
    <row r="2702" spans="1:5" x14ac:dyDescent="0.15">
      <c r="A2702" s="94" t="str">
        <f t="shared" si="42"/>
        <v>Pioneer37R70</v>
      </c>
      <c r="B2702" s="94" t="s">
        <v>1992</v>
      </c>
      <c r="C2702" s="94" t="s">
        <v>3182</v>
      </c>
      <c r="D2702" s="94" t="s">
        <v>1488</v>
      </c>
      <c r="E2702" s="17">
        <v>98</v>
      </c>
    </row>
    <row r="2703" spans="1:5" x14ac:dyDescent="0.15">
      <c r="A2703" s="94" t="str">
        <f t="shared" si="42"/>
        <v>Pioneer37R71</v>
      </c>
      <c r="B2703" s="94" t="s">
        <v>1992</v>
      </c>
      <c r="C2703" s="94" t="s">
        <v>3183</v>
      </c>
      <c r="D2703" s="94" t="s">
        <v>1492</v>
      </c>
      <c r="E2703" s="17">
        <v>98</v>
      </c>
    </row>
    <row r="2704" spans="1:5" x14ac:dyDescent="0.15">
      <c r="A2704" s="94" t="str">
        <f t="shared" si="42"/>
        <v>Pioneer37V63</v>
      </c>
      <c r="B2704" s="94" t="s">
        <v>1992</v>
      </c>
      <c r="C2704" s="94" t="s">
        <v>3184</v>
      </c>
      <c r="D2704" s="94" t="s">
        <v>1789</v>
      </c>
      <c r="E2704" s="17">
        <v>99</v>
      </c>
    </row>
    <row r="2705" spans="1:5" x14ac:dyDescent="0.15">
      <c r="A2705" s="94" t="str">
        <f t="shared" si="42"/>
        <v>Pioneer37Y11</v>
      </c>
      <c r="B2705" s="94" t="s">
        <v>1992</v>
      </c>
      <c r="C2705" s="94" t="s">
        <v>3186</v>
      </c>
      <c r="D2705" s="94" t="s">
        <v>1786</v>
      </c>
      <c r="E2705" s="17">
        <v>99</v>
      </c>
    </row>
    <row r="2706" spans="1:5" x14ac:dyDescent="0.15">
      <c r="A2706" s="94" t="str">
        <f t="shared" si="42"/>
        <v>Pioneer37Y12</v>
      </c>
      <c r="B2706" s="94" t="s">
        <v>1992</v>
      </c>
      <c r="C2706" s="94" t="s">
        <v>3185</v>
      </c>
      <c r="D2706" s="94" t="s">
        <v>2641</v>
      </c>
      <c r="E2706" s="17">
        <v>99</v>
      </c>
    </row>
    <row r="2707" spans="1:5" x14ac:dyDescent="0.15">
      <c r="A2707" s="94" t="str">
        <f t="shared" si="42"/>
        <v>Pioneer37Y13</v>
      </c>
      <c r="B2707" s="94" t="s">
        <v>1992</v>
      </c>
      <c r="C2707" s="94" t="s">
        <v>3187</v>
      </c>
      <c r="D2707" s="94" t="s">
        <v>1490</v>
      </c>
      <c r="E2707" s="17">
        <v>99</v>
      </c>
    </row>
    <row r="2708" spans="1:5" x14ac:dyDescent="0.15">
      <c r="A2708" s="94" t="str">
        <f t="shared" si="42"/>
        <v>Pioneer37Y14</v>
      </c>
      <c r="B2708" s="94" t="s">
        <v>1992</v>
      </c>
      <c r="C2708" s="94" t="s">
        <v>2012</v>
      </c>
      <c r="D2708" s="94" t="s">
        <v>1789</v>
      </c>
      <c r="E2708" s="17">
        <v>99</v>
      </c>
    </row>
    <row r="2709" spans="1:5" x14ac:dyDescent="0.15">
      <c r="A2709" s="94" t="str">
        <f t="shared" si="42"/>
        <v>Pioneer37Y17</v>
      </c>
      <c r="B2709" s="94" t="s">
        <v>1992</v>
      </c>
      <c r="C2709" s="94" t="s">
        <v>3188</v>
      </c>
      <c r="D2709" s="94" t="s">
        <v>1485</v>
      </c>
      <c r="E2709" s="17">
        <v>99</v>
      </c>
    </row>
    <row r="2710" spans="1:5" x14ac:dyDescent="0.15">
      <c r="A2710" s="94" t="str">
        <f t="shared" si="42"/>
        <v>Pioneer38A25</v>
      </c>
      <c r="B2710" s="94" t="s">
        <v>1992</v>
      </c>
      <c r="C2710" s="94" t="s">
        <v>3189</v>
      </c>
      <c r="D2710" s="94" t="s">
        <v>1492</v>
      </c>
      <c r="E2710" s="17">
        <v>97</v>
      </c>
    </row>
    <row r="2711" spans="1:5" x14ac:dyDescent="0.15">
      <c r="A2711" s="94" t="str">
        <f t="shared" si="42"/>
        <v>Pioneer38A55</v>
      </c>
      <c r="B2711" s="94" t="s">
        <v>1992</v>
      </c>
      <c r="C2711" s="94" t="s">
        <v>710</v>
      </c>
      <c r="D2711" s="94" t="s">
        <v>1786</v>
      </c>
      <c r="E2711" s="17">
        <v>97</v>
      </c>
    </row>
    <row r="2712" spans="1:5" x14ac:dyDescent="0.15">
      <c r="A2712" s="94" t="str">
        <f t="shared" si="42"/>
        <v>Pioneer38A57</v>
      </c>
      <c r="B2712" s="94" t="s">
        <v>1992</v>
      </c>
      <c r="C2712" s="94" t="s">
        <v>3190</v>
      </c>
      <c r="D2712" s="94" t="s">
        <v>1490</v>
      </c>
      <c r="E2712" s="17">
        <v>97</v>
      </c>
    </row>
    <row r="2713" spans="1:5" x14ac:dyDescent="0.15">
      <c r="A2713" s="94" t="str">
        <f t="shared" si="42"/>
        <v>Pioneer38B11</v>
      </c>
      <c r="B2713" s="94" t="s">
        <v>1992</v>
      </c>
      <c r="C2713" s="94" t="s">
        <v>3192</v>
      </c>
      <c r="D2713" s="94" t="s">
        <v>1786</v>
      </c>
      <c r="E2713" s="17">
        <v>89</v>
      </c>
    </row>
    <row r="2714" spans="1:5" x14ac:dyDescent="0.15">
      <c r="A2714" s="94" t="str">
        <f t="shared" si="42"/>
        <v>Pioneer38B12</v>
      </c>
      <c r="B2714" s="94" t="s">
        <v>1992</v>
      </c>
      <c r="C2714" s="94" t="s">
        <v>3191</v>
      </c>
      <c r="D2714" s="94" t="s">
        <v>2641</v>
      </c>
      <c r="E2714" s="17">
        <v>89</v>
      </c>
    </row>
    <row r="2715" spans="1:5" x14ac:dyDescent="0.15">
      <c r="A2715" s="94" t="str">
        <f t="shared" si="42"/>
        <v>Pioneer38B13</v>
      </c>
      <c r="B2715" s="94" t="s">
        <v>1992</v>
      </c>
      <c r="C2715" s="94" t="s">
        <v>3193</v>
      </c>
      <c r="D2715" s="94" t="s">
        <v>1490</v>
      </c>
      <c r="E2715" s="17">
        <v>89</v>
      </c>
    </row>
    <row r="2716" spans="1:5" x14ac:dyDescent="0.15">
      <c r="A2716" s="94" t="str">
        <f t="shared" si="42"/>
        <v>Pioneer38B84</v>
      </c>
      <c r="B2716" s="94" t="s">
        <v>1992</v>
      </c>
      <c r="C2716" s="94" t="s">
        <v>3195</v>
      </c>
      <c r="D2716" s="94" t="s">
        <v>1786</v>
      </c>
      <c r="E2716" s="17">
        <v>98</v>
      </c>
    </row>
    <row r="2717" spans="1:5" x14ac:dyDescent="0.15">
      <c r="A2717" s="94" t="str">
        <f t="shared" si="42"/>
        <v>Pioneer38B85</v>
      </c>
      <c r="B2717" s="94" t="s">
        <v>1992</v>
      </c>
      <c r="C2717" s="94" t="s">
        <v>3194</v>
      </c>
      <c r="D2717" s="94" t="s">
        <v>2641</v>
      </c>
      <c r="E2717" s="17">
        <v>98</v>
      </c>
    </row>
    <row r="2718" spans="1:5" x14ac:dyDescent="0.15">
      <c r="A2718" s="94" t="str">
        <f t="shared" si="42"/>
        <v>Pioneer38B86</v>
      </c>
      <c r="B2718" s="94" t="s">
        <v>1992</v>
      </c>
      <c r="C2718" s="94" t="s">
        <v>3196</v>
      </c>
      <c r="D2718" s="94" t="s">
        <v>1490</v>
      </c>
      <c r="E2718" s="17">
        <v>98</v>
      </c>
    </row>
    <row r="2719" spans="1:5" x14ac:dyDescent="0.15">
      <c r="A2719" s="94" t="str">
        <f t="shared" si="42"/>
        <v>Pioneer38B87</v>
      </c>
      <c r="B2719" s="94" t="s">
        <v>1992</v>
      </c>
      <c r="C2719" s="94" t="s">
        <v>3197</v>
      </c>
      <c r="D2719" s="94" t="s">
        <v>1789</v>
      </c>
      <c r="E2719" s="17">
        <v>98</v>
      </c>
    </row>
    <row r="2720" spans="1:5" x14ac:dyDescent="0.15">
      <c r="A2720" s="94" t="str">
        <f t="shared" si="42"/>
        <v>Pioneer38F32</v>
      </c>
      <c r="B2720" s="94" t="s">
        <v>1992</v>
      </c>
      <c r="C2720" s="94" t="s">
        <v>3199</v>
      </c>
      <c r="D2720" s="94" t="s">
        <v>1786</v>
      </c>
      <c r="E2720" s="17">
        <v>96</v>
      </c>
    </row>
    <row r="2721" spans="1:5" x14ac:dyDescent="0.15">
      <c r="A2721" s="94" t="str">
        <f t="shared" si="42"/>
        <v>Pioneer38F33</v>
      </c>
      <c r="B2721" s="94" t="s">
        <v>1992</v>
      </c>
      <c r="C2721" s="94" t="s">
        <v>3198</v>
      </c>
      <c r="D2721" s="94" t="s">
        <v>2641</v>
      </c>
      <c r="E2721" s="17">
        <v>96</v>
      </c>
    </row>
    <row r="2722" spans="1:5" x14ac:dyDescent="0.15">
      <c r="A2722" s="94" t="str">
        <f t="shared" si="42"/>
        <v>Pioneer38F34</v>
      </c>
      <c r="B2722" s="94" t="s">
        <v>1992</v>
      </c>
      <c r="C2722" s="94" t="s">
        <v>3200</v>
      </c>
      <c r="D2722" s="94" t="s">
        <v>1490</v>
      </c>
      <c r="E2722" s="17">
        <v>96</v>
      </c>
    </row>
    <row r="2723" spans="1:5" x14ac:dyDescent="0.15">
      <c r="A2723" s="94" t="str">
        <f t="shared" si="42"/>
        <v>Pioneer38F35</v>
      </c>
      <c r="B2723" s="94" t="s">
        <v>1992</v>
      </c>
      <c r="C2723" s="94" t="s">
        <v>3201</v>
      </c>
      <c r="D2723" s="94" t="s">
        <v>1789</v>
      </c>
      <c r="E2723" s="17">
        <v>96</v>
      </c>
    </row>
    <row r="2724" spans="1:5" x14ac:dyDescent="0.15">
      <c r="A2724" s="94" t="str">
        <f t="shared" si="42"/>
        <v>Pioneer38G16</v>
      </c>
      <c r="B2724" s="94" t="s">
        <v>1992</v>
      </c>
      <c r="C2724" s="94" t="s">
        <v>3202</v>
      </c>
      <c r="D2724" s="94" t="s">
        <v>1786</v>
      </c>
      <c r="E2724" s="17">
        <v>90</v>
      </c>
    </row>
    <row r="2725" spans="1:5" x14ac:dyDescent="0.15">
      <c r="A2725" s="94" t="str">
        <f t="shared" si="42"/>
        <v>Pioneer38H06</v>
      </c>
      <c r="B2725" s="94" t="s">
        <v>1992</v>
      </c>
      <c r="C2725" s="94" t="s">
        <v>711</v>
      </c>
      <c r="D2725" s="94" t="s">
        <v>1786</v>
      </c>
      <c r="E2725" s="17">
        <v>92</v>
      </c>
    </row>
    <row r="2726" spans="1:5" x14ac:dyDescent="0.15">
      <c r="A2726" s="94" t="str">
        <f t="shared" si="42"/>
        <v>Pioneer38H08</v>
      </c>
      <c r="B2726" s="94" t="s">
        <v>1992</v>
      </c>
      <c r="C2726" s="94" t="s">
        <v>3203</v>
      </c>
      <c r="D2726" s="94" t="s">
        <v>1490</v>
      </c>
      <c r="E2726" s="17">
        <v>92</v>
      </c>
    </row>
    <row r="2727" spans="1:5" x14ac:dyDescent="0.15">
      <c r="A2727" s="94" t="str">
        <f t="shared" si="42"/>
        <v>Pioneer38H64</v>
      </c>
      <c r="B2727" s="94" t="s">
        <v>1992</v>
      </c>
      <c r="C2727" s="94" t="s">
        <v>3205</v>
      </c>
      <c r="D2727" s="94" t="s">
        <v>1485</v>
      </c>
      <c r="E2727" s="17">
        <v>100</v>
      </c>
    </row>
    <row r="2728" spans="1:5" x14ac:dyDescent="0.15">
      <c r="A2728" s="94" t="str">
        <f t="shared" si="42"/>
        <v>Pioneer38H65</v>
      </c>
      <c r="B2728" s="94" t="s">
        <v>1992</v>
      </c>
      <c r="C2728" s="94" t="s">
        <v>3206</v>
      </c>
      <c r="D2728" s="94" t="s">
        <v>1490</v>
      </c>
      <c r="E2728" s="17">
        <v>100</v>
      </c>
    </row>
    <row r="2729" spans="1:5" x14ac:dyDescent="0.15">
      <c r="A2729" s="94" t="str">
        <f t="shared" si="42"/>
        <v>Pioneer38H66</v>
      </c>
      <c r="B2729" s="94" t="s">
        <v>1992</v>
      </c>
      <c r="C2729" s="94" t="s">
        <v>3207</v>
      </c>
      <c r="D2729" s="94" t="s">
        <v>1786</v>
      </c>
      <c r="E2729" s="17">
        <v>100</v>
      </c>
    </row>
    <row r="2730" spans="1:5" x14ac:dyDescent="0.15">
      <c r="A2730" s="94" t="str">
        <f t="shared" si="42"/>
        <v>Pioneer38H67</v>
      </c>
      <c r="B2730" s="94" t="s">
        <v>1992</v>
      </c>
      <c r="C2730" s="94" t="s">
        <v>3204</v>
      </c>
      <c r="D2730" s="94" t="s">
        <v>2641</v>
      </c>
      <c r="E2730" s="17">
        <v>100</v>
      </c>
    </row>
    <row r="2731" spans="1:5" x14ac:dyDescent="0.15">
      <c r="A2731" s="94" t="str">
        <f t="shared" si="42"/>
        <v>Pioneer38H72</v>
      </c>
      <c r="B2731" s="94" t="s">
        <v>1992</v>
      </c>
      <c r="C2731" s="94" t="s">
        <v>3208</v>
      </c>
      <c r="D2731" s="94" t="s">
        <v>1789</v>
      </c>
      <c r="E2731" s="17">
        <v>100</v>
      </c>
    </row>
    <row r="2732" spans="1:5" x14ac:dyDescent="0.15">
      <c r="A2732" s="94" t="str">
        <f t="shared" si="42"/>
        <v>Pioneer38K46</v>
      </c>
      <c r="B2732" s="94" t="s">
        <v>1992</v>
      </c>
      <c r="C2732" s="94" t="s">
        <v>3209</v>
      </c>
      <c r="D2732" s="94" t="s">
        <v>2641</v>
      </c>
      <c r="E2732" s="17">
        <v>94</v>
      </c>
    </row>
    <row r="2733" spans="1:5" x14ac:dyDescent="0.15">
      <c r="A2733" s="94" t="str">
        <f t="shared" si="42"/>
        <v>Pioneer38K47</v>
      </c>
      <c r="B2733" s="94" t="s">
        <v>1992</v>
      </c>
      <c r="C2733" s="94" t="s">
        <v>3210</v>
      </c>
      <c r="D2733" s="94" t="s">
        <v>1490</v>
      </c>
      <c r="E2733" s="17">
        <v>94</v>
      </c>
    </row>
    <row r="2734" spans="1:5" x14ac:dyDescent="0.15">
      <c r="A2734" s="94" t="str">
        <f t="shared" si="42"/>
        <v>Pioneer38M58</v>
      </c>
      <c r="B2734" s="94" t="s">
        <v>1992</v>
      </c>
      <c r="C2734" s="94" t="s">
        <v>3212</v>
      </c>
      <c r="D2734" s="94" t="s">
        <v>1490</v>
      </c>
      <c r="E2734" s="17">
        <v>94</v>
      </c>
    </row>
    <row r="2735" spans="1:5" x14ac:dyDescent="0.15">
      <c r="A2735" s="94" t="str">
        <f t="shared" si="42"/>
        <v>Pioneer38M59</v>
      </c>
      <c r="B2735" s="94" t="s">
        <v>1992</v>
      </c>
      <c r="C2735" s="94" t="s">
        <v>3211</v>
      </c>
      <c r="D2735" s="94" t="s">
        <v>1492</v>
      </c>
      <c r="E2735" s="17">
        <v>94</v>
      </c>
    </row>
    <row r="2736" spans="1:5" x14ac:dyDescent="0.15">
      <c r="A2736" s="94" t="str">
        <f t="shared" si="42"/>
        <v>Pioneer38M60</v>
      </c>
      <c r="B2736" s="94" t="s">
        <v>1992</v>
      </c>
      <c r="C2736" s="94" t="s">
        <v>3213</v>
      </c>
      <c r="D2736" s="94" t="s">
        <v>1789</v>
      </c>
      <c r="E2736" s="17">
        <v>94</v>
      </c>
    </row>
    <row r="2737" spans="1:5" x14ac:dyDescent="0.15">
      <c r="A2737" s="94" t="str">
        <f t="shared" si="42"/>
        <v>Pioneer38N85</v>
      </c>
      <c r="B2737" s="94" t="s">
        <v>1992</v>
      </c>
      <c r="C2737" s="94" t="s">
        <v>3215</v>
      </c>
      <c r="D2737" s="94" t="s">
        <v>1786</v>
      </c>
      <c r="E2737" s="17">
        <v>92</v>
      </c>
    </row>
    <row r="2738" spans="1:5" x14ac:dyDescent="0.15">
      <c r="A2738" s="94" t="str">
        <f t="shared" si="42"/>
        <v>Pioneer38N86</v>
      </c>
      <c r="B2738" s="94" t="s">
        <v>1992</v>
      </c>
      <c r="C2738" s="94" t="s">
        <v>3214</v>
      </c>
      <c r="D2738" s="94" t="s">
        <v>2641</v>
      </c>
      <c r="E2738" s="17">
        <v>92</v>
      </c>
    </row>
    <row r="2739" spans="1:5" x14ac:dyDescent="0.15">
      <c r="A2739" s="94" t="str">
        <f t="shared" si="42"/>
        <v>Pioneer38N87</v>
      </c>
      <c r="B2739" s="94" t="s">
        <v>1992</v>
      </c>
      <c r="C2739" s="94" t="s">
        <v>3216</v>
      </c>
      <c r="D2739" s="94" t="s">
        <v>1490</v>
      </c>
      <c r="E2739" s="17">
        <v>92</v>
      </c>
    </row>
    <row r="2740" spans="1:5" x14ac:dyDescent="0.15">
      <c r="A2740" s="94" t="str">
        <f t="shared" si="42"/>
        <v>Pioneer38P40</v>
      </c>
      <c r="B2740" s="94" t="s">
        <v>1992</v>
      </c>
      <c r="C2740" s="94" t="s">
        <v>712</v>
      </c>
      <c r="D2740" s="94" t="s">
        <v>1786</v>
      </c>
      <c r="E2740" s="17">
        <v>95</v>
      </c>
    </row>
    <row r="2741" spans="1:5" x14ac:dyDescent="0.15">
      <c r="A2741" s="94" t="str">
        <f t="shared" si="42"/>
        <v>Pioneer38P43</v>
      </c>
      <c r="B2741" s="94" t="s">
        <v>1992</v>
      </c>
      <c r="C2741" s="94" t="s">
        <v>3217</v>
      </c>
      <c r="D2741" s="94" t="s">
        <v>1789</v>
      </c>
      <c r="E2741" s="17">
        <v>95</v>
      </c>
    </row>
    <row r="2742" spans="1:5" x14ac:dyDescent="0.15">
      <c r="A2742" s="94" t="str">
        <f t="shared" si="42"/>
        <v>Pioneer38R49</v>
      </c>
      <c r="B2742" s="94" t="s">
        <v>1992</v>
      </c>
      <c r="C2742" s="94" t="s">
        <v>3218</v>
      </c>
      <c r="D2742" s="94" t="s">
        <v>1786</v>
      </c>
      <c r="E2742" s="17">
        <v>93</v>
      </c>
    </row>
    <row r="2743" spans="1:5" x14ac:dyDescent="0.15">
      <c r="A2743" s="94" t="str">
        <f t="shared" si="42"/>
        <v>Pioneer38R51</v>
      </c>
      <c r="B2743" s="94" t="s">
        <v>1992</v>
      </c>
      <c r="C2743" s="94" t="s">
        <v>3219</v>
      </c>
      <c r="D2743" s="94" t="s">
        <v>1490</v>
      </c>
      <c r="E2743" s="17">
        <v>93</v>
      </c>
    </row>
    <row r="2744" spans="1:5" x14ac:dyDescent="0.15">
      <c r="A2744" s="94" t="str">
        <f t="shared" si="42"/>
        <v>Pioneer39A94</v>
      </c>
      <c r="B2744" s="94" t="s">
        <v>1992</v>
      </c>
      <c r="C2744" s="94" t="s">
        <v>3220</v>
      </c>
      <c r="D2744" s="94" t="s">
        <v>2641</v>
      </c>
      <c r="E2744" s="17">
        <v>83</v>
      </c>
    </row>
    <row r="2745" spans="1:5" x14ac:dyDescent="0.15">
      <c r="A2745" s="94" t="str">
        <f t="shared" si="42"/>
        <v>Pioneer39B23</v>
      </c>
      <c r="B2745" s="94" t="s">
        <v>1992</v>
      </c>
      <c r="C2745" s="94" t="s">
        <v>3221</v>
      </c>
      <c r="D2745" s="94" t="s">
        <v>1490</v>
      </c>
      <c r="E2745" s="17">
        <v>88</v>
      </c>
    </row>
    <row r="2746" spans="1:5" x14ac:dyDescent="0.15">
      <c r="A2746" s="94" t="str">
        <f t="shared" si="42"/>
        <v>Pioneer39B63</v>
      </c>
      <c r="B2746" s="94" t="s">
        <v>1992</v>
      </c>
      <c r="C2746" s="94" t="s">
        <v>3222</v>
      </c>
      <c r="D2746" s="94" t="s">
        <v>1485</v>
      </c>
      <c r="E2746" s="17">
        <v>76</v>
      </c>
    </row>
    <row r="2747" spans="1:5" x14ac:dyDescent="0.15">
      <c r="A2747" s="94" t="str">
        <f t="shared" si="42"/>
        <v>Pioneer39B64</v>
      </c>
      <c r="B2747" s="94" t="s">
        <v>1992</v>
      </c>
      <c r="C2747" s="94" t="s">
        <v>3223</v>
      </c>
      <c r="D2747" s="94" t="s">
        <v>1490</v>
      </c>
      <c r="E2747" s="17">
        <v>76</v>
      </c>
    </row>
    <row r="2748" spans="1:5" x14ac:dyDescent="0.15">
      <c r="A2748" s="94" t="str">
        <f t="shared" si="42"/>
        <v>Pioneer39B77</v>
      </c>
      <c r="B2748" s="94" t="s">
        <v>1992</v>
      </c>
      <c r="C2748" s="94" t="s">
        <v>3224</v>
      </c>
      <c r="D2748" s="94" t="s">
        <v>1485</v>
      </c>
      <c r="E2748" s="17">
        <v>87</v>
      </c>
    </row>
    <row r="2749" spans="1:5" x14ac:dyDescent="0.15">
      <c r="A2749" s="94" t="str">
        <f t="shared" si="42"/>
        <v>Pioneer39B90</v>
      </c>
      <c r="B2749" s="94" t="s">
        <v>1992</v>
      </c>
      <c r="C2749" s="94" t="s">
        <v>3226</v>
      </c>
      <c r="D2749" s="94" t="s">
        <v>1786</v>
      </c>
      <c r="E2749" s="17">
        <v>79</v>
      </c>
    </row>
    <row r="2750" spans="1:5" x14ac:dyDescent="0.15">
      <c r="A2750" s="94" t="str">
        <f t="shared" si="42"/>
        <v>Pioneer39B93</v>
      </c>
      <c r="B2750" s="94" t="s">
        <v>1992</v>
      </c>
      <c r="C2750" s="94" t="s">
        <v>3225</v>
      </c>
      <c r="D2750" s="94" t="s">
        <v>2641</v>
      </c>
      <c r="E2750" s="17">
        <v>79</v>
      </c>
    </row>
    <row r="2751" spans="1:5" x14ac:dyDescent="0.15">
      <c r="A2751" s="94" t="str">
        <f t="shared" si="42"/>
        <v>Pioneer39B94</v>
      </c>
      <c r="B2751" s="94" t="s">
        <v>1992</v>
      </c>
      <c r="C2751" s="94" t="s">
        <v>3227</v>
      </c>
      <c r="D2751" s="94" t="s">
        <v>1490</v>
      </c>
      <c r="E2751" s="17">
        <v>79</v>
      </c>
    </row>
    <row r="2752" spans="1:5" x14ac:dyDescent="0.15">
      <c r="A2752" s="94" t="str">
        <f t="shared" si="42"/>
        <v>Pioneer39B96</v>
      </c>
      <c r="B2752" s="94" t="s">
        <v>1992</v>
      </c>
      <c r="C2752" s="94" t="s">
        <v>3228</v>
      </c>
      <c r="D2752" s="94" t="s">
        <v>1485</v>
      </c>
      <c r="E2752" s="17">
        <v>79</v>
      </c>
    </row>
    <row r="2753" spans="1:5" x14ac:dyDescent="0.15">
      <c r="A2753" s="94" t="str">
        <f t="shared" si="42"/>
        <v>Pioneer39D80</v>
      </c>
      <c r="B2753" s="94" t="s">
        <v>1992</v>
      </c>
      <c r="C2753" s="94" t="s">
        <v>3230</v>
      </c>
      <c r="D2753" s="94" t="s">
        <v>1786</v>
      </c>
      <c r="E2753" s="17">
        <v>86</v>
      </c>
    </row>
    <row r="2754" spans="1:5" x14ac:dyDescent="0.15">
      <c r="A2754" s="94" t="str">
        <f t="shared" ref="A2754:A2817" si="43">B2754&amp;C2754</f>
        <v>Pioneer39D81</v>
      </c>
      <c r="B2754" s="94" t="s">
        <v>1992</v>
      </c>
      <c r="C2754" s="94" t="s">
        <v>3229</v>
      </c>
      <c r="D2754" s="94" t="s">
        <v>2641</v>
      </c>
      <c r="E2754" s="17">
        <v>86</v>
      </c>
    </row>
    <row r="2755" spans="1:5" x14ac:dyDescent="0.15">
      <c r="A2755" s="94" t="str">
        <f t="shared" si="43"/>
        <v>Pioneer39D82</v>
      </c>
      <c r="B2755" s="94" t="s">
        <v>1992</v>
      </c>
      <c r="C2755" s="94" t="s">
        <v>3231</v>
      </c>
      <c r="D2755" s="94" t="s">
        <v>1492</v>
      </c>
      <c r="E2755" s="17">
        <v>86</v>
      </c>
    </row>
    <row r="2756" spans="1:5" x14ac:dyDescent="0.15">
      <c r="A2756" s="94" t="str">
        <f t="shared" si="43"/>
        <v>Pioneer39D85</v>
      </c>
      <c r="B2756" s="94" t="s">
        <v>1992</v>
      </c>
      <c r="C2756" s="94" t="s">
        <v>3232</v>
      </c>
      <c r="D2756" s="94" t="s">
        <v>1490</v>
      </c>
      <c r="E2756" s="17">
        <v>86</v>
      </c>
    </row>
    <row r="2757" spans="1:5" x14ac:dyDescent="0.15">
      <c r="A2757" s="94" t="str">
        <f t="shared" si="43"/>
        <v>Pioneer39D95</v>
      </c>
      <c r="B2757" s="94" t="s">
        <v>1992</v>
      </c>
      <c r="C2757" s="94" t="s">
        <v>3233</v>
      </c>
      <c r="D2757" s="94" t="s">
        <v>1786</v>
      </c>
      <c r="E2757" s="17">
        <v>79</v>
      </c>
    </row>
    <row r="2758" spans="1:5" x14ac:dyDescent="0.15">
      <c r="A2758" s="94" t="str">
        <f t="shared" si="43"/>
        <v>Pioneer39D97</v>
      </c>
      <c r="B2758" s="94" t="s">
        <v>1992</v>
      </c>
      <c r="C2758" s="94" t="s">
        <v>3234</v>
      </c>
      <c r="D2758" s="94" t="s">
        <v>1490</v>
      </c>
      <c r="E2758" s="17">
        <v>79</v>
      </c>
    </row>
    <row r="2759" spans="1:5" x14ac:dyDescent="0.15">
      <c r="A2759" s="94" t="str">
        <f t="shared" si="43"/>
        <v>Pioneer39F45</v>
      </c>
      <c r="B2759" s="94" t="s">
        <v>1992</v>
      </c>
      <c r="C2759" s="94" t="s">
        <v>3235</v>
      </c>
      <c r="D2759" s="94" t="s">
        <v>2641</v>
      </c>
      <c r="E2759" s="17">
        <v>73</v>
      </c>
    </row>
    <row r="2760" spans="1:5" x14ac:dyDescent="0.15">
      <c r="A2760" s="94" t="str">
        <f t="shared" si="43"/>
        <v>Pioneer39F57</v>
      </c>
      <c r="B2760" s="94" t="s">
        <v>1992</v>
      </c>
      <c r="C2760" s="94" t="s">
        <v>3236</v>
      </c>
      <c r="D2760" s="94" t="s">
        <v>1786</v>
      </c>
      <c r="E2760" s="17">
        <v>78</v>
      </c>
    </row>
    <row r="2761" spans="1:5" x14ac:dyDescent="0.15">
      <c r="A2761" s="94" t="str">
        <f t="shared" si="43"/>
        <v>Pioneer39F60</v>
      </c>
      <c r="B2761" s="94" t="s">
        <v>1992</v>
      </c>
      <c r="C2761" s="94" t="s">
        <v>3237</v>
      </c>
      <c r="D2761" s="94" t="s">
        <v>1488</v>
      </c>
      <c r="E2761" s="17">
        <v>78</v>
      </c>
    </row>
    <row r="2762" spans="1:5" x14ac:dyDescent="0.15">
      <c r="A2762" s="94" t="str">
        <f t="shared" si="43"/>
        <v>Pioneer39H83</v>
      </c>
      <c r="B2762" s="94" t="s">
        <v>1992</v>
      </c>
      <c r="C2762" s="94" t="s">
        <v>3238</v>
      </c>
      <c r="D2762" s="94" t="s">
        <v>1786</v>
      </c>
      <c r="E2762" s="17">
        <v>82</v>
      </c>
    </row>
    <row r="2763" spans="1:5" x14ac:dyDescent="0.15">
      <c r="A2763" s="94" t="str">
        <f t="shared" si="43"/>
        <v>Pioneer39H86</v>
      </c>
      <c r="B2763" s="94" t="s">
        <v>1992</v>
      </c>
      <c r="C2763" s="94" t="s">
        <v>3239</v>
      </c>
      <c r="D2763" s="94" t="s">
        <v>1490</v>
      </c>
      <c r="E2763" s="17">
        <v>82</v>
      </c>
    </row>
    <row r="2764" spans="1:5" x14ac:dyDescent="0.15">
      <c r="A2764" s="94" t="str">
        <f t="shared" si="43"/>
        <v>Pioneer39J26</v>
      </c>
      <c r="B2764" s="94" t="s">
        <v>1992</v>
      </c>
      <c r="C2764" s="94" t="s">
        <v>3240</v>
      </c>
      <c r="D2764" s="94" t="s">
        <v>2641</v>
      </c>
      <c r="E2764" s="17">
        <v>80</v>
      </c>
    </row>
    <row r="2765" spans="1:5" x14ac:dyDescent="0.15">
      <c r="A2765" s="94" t="str">
        <f t="shared" si="43"/>
        <v>Pioneer39K19</v>
      </c>
      <c r="B2765" s="94" t="s">
        <v>1992</v>
      </c>
      <c r="C2765" s="94" t="s">
        <v>3241</v>
      </c>
      <c r="D2765" s="94" t="s">
        <v>1490</v>
      </c>
      <c r="E2765" s="17">
        <v>84</v>
      </c>
    </row>
    <row r="2766" spans="1:5" x14ac:dyDescent="0.15">
      <c r="A2766" s="94" t="str">
        <f t="shared" si="43"/>
        <v>Pioneer39K39</v>
      </c>
      <c r="B2766" s="94" t="s">
        <v>1992</v>
      </c>
      <c r="C2766" s="94" t="s">
        <v>3242</v>
      </c>
      <c r="D2766" s="94" t="s">
        <v>1786</v>
      </c>
      <c r="E2766" s="17">
        <v>86</v>
      </c>
    </row>
    <row r="2767" spans="1:5" x14ac:dyDescent="0.15">
      <c r="A2767" s="94" t="str">
        <f t="shared" si="43"/>
        <v>Pioneer39M26</v>
      </c>
      <c r="B2767" s="94" t="s">
        <v>1992</v>
      </c>
      <c r="C2767" s="94" t="s">
        <v>3243</v>
      </c>
      <c r="D2767" s="94" t="s">
        <v>1786</v>
      </c>
      <c r="E2767" s="17">
        <v>76</v>
      </c>
    </row>
    <row r="2768" spans="1:5" x14ac:dyDescent="0.15">
      <c r="A2768" s="94" t="str">
        <f t="shared" si="43"/>
        <v>Pioneer39M27</v>
      </c>
      <c r="B2768" s="94" t="s">
        <v>1992</v>
      </c>
      <c r="C2768" s="94" t="s">
        <v>3244</v>
      </c>
      <c r="D2768" s="94" t="s">
        <v>1492</v>
      </c>
      <c r="E2768" s="17">
        <v>76</v>
      </c>
    </row>
    <row r="2769" spans="1:5" x14ac:dyDescent="0.15">
      <c r="A2769" s="94" t="str">
        <f t="shared" si="43"/>
        <v>Pioneer39N98</v>
      </c>
      <c r="B2769" s="94" t="s">
        <v>1992</v>
      </c>
      <c r="C2769" s="94" t="s">
        <v>3245</v>
      </c>
      <c r="D2769" s="94" t="s">
        <v>1786</v>
      </c>
      <c r="E2769" s="17">
        <v>89</v>
      </c>
    </row>
    <row r="2770" spans="1:5" x14ac:dyDescent="0.15">
      <c r="A2770" s="94" t="str">
        <f t="shared" si="43"/>
        <v>Pioneer39N99</v>
      </c>
      <c r="B2770" s="94" t="s">
        <v>1992</v>
      </c>
      <c r="C2770" s="94" t="s">
        <v>3246</v>
      </c>
      <c r="D2770" s="94" t="s">
        <v>1490</v>
      </c>
      <c r="E2770" s="17">
        <v>89</v>
      </c>
    </row>
    <row r="2771" spans="1:5" x14ac:dyDescent="0.15">
      <c r="A2771" s="94" t="str">
        <f t="shared" si="43"/>
        <v>Pioneer39P78</v>
      </c>
      <c r="B2771" s="94" t="s">
        <v>1992</v>
      </c>
      <c r="C2771" s="94" t="s">
        <v>3247</v>
      </c>
      <c r="D2771" s="94" t="s">
        <v>1492</v>
      </c>
      <c r="E2771" s="17">
        <v>72</v>
      </c>
    </row>
    <row r="2772" spans="1:5" x14ac:dyDescent="0.15">
      <c r="A2772" s="94" t="str">
        <f t="shared" si="43"/>
        <v>Pioneer39V07</v>
      </c>
      <c r="B2772" s="94" t="s">
        <v>1992</v>
      </c>
      <c r="C2772" s="94" t="s">
        <v>3248</v>
      </c>
      <c r="D2772" s="94" t="s">
        <v>1490</v>
      </c>
      <c r="E2772" s="17">
        <v>80</v>
      </c>
    </row>
    <row r="2773" spans="1:5" x14ac:dyDescent="0.15">
      <c r="A2773" s="94" t="str">
        <f t="shared" si="43"/>
        <v>Pioneer39V08</v>
      </c>
      <c r="B2773" s="94" t="s">
        <v>1992</v>
      </c>
      <c r="C2773" s="94" t="s">
        <v>3249</v>
      </c>
      <c r="D2773" s="94" t="s">
        <v>1789</v>
      </c>
      <c r="E2773" s="17">
        <v>83</v>
      </c>
    </row>
    <row r="2774" spans="1:5" x14ac:dyDescent="0.15">
      <c r="A2774" s="94" t="str">
        <f t="shared" si="43"/>
        <v>Pioneer39V62</v>
      </c>
      <c r="B2774" s="94" t="s">
        <v>1992</v>
      </c>
      <c r="C2774" s="94" t="s">
        <v>3250</v>
      </c>
      <c r="D2774" s="94" t="s">
        <v>2641</v>
      </c>
      <c r="E2774" s="17">
        <v>85</v>
      </c>
    </row>
    <row r="2775" spans="1:5" x14ac:dyDescent="0.15">
      <c r="A2775" s="94" t="str">
        <f t="shared" si="43"/>
        <v>Pioneer39W54</v>
      </c>
      <c r="B2775" s="94" t="s">
        <v>1992</v>
      </c>
      <c r="C2775" s="94" t="s">
        <v>3251</v>
      </c>
      <c r="D2775" s="94" t="s">
        <v>2641</v>
      </c>
      <c r="E2775" s="17">
        <v>74</v>
      </c>
    </row>
    <row r="2776" spans="1:5" x14ac:dyDescent="0.15">
      <c r="A2776" s="94" t="str">
        <f t="shared" si="43"/>
        <v>Pioneer39W55</v>
      </c>
      <c r="B2776" s="94" t="s">
        <v>1992</v>
      </c>
      <c r="C2776" s="94" t="s">
        <v>3252</v>
      </c>
      <c r="D2776" s="94" t="s">
        <v>1492</v>
      </c>
      <c r="E2776" s="17">
        <v>74</v>
      </c>
    </row>
    <row r="2777" spans="1:5" x14ac:dyDescent="0.15">
      <c r="A2777" s="94" t="str">
        <f t="shared" si="43"/>
        <v>Pioneer39Z69</v>
      </c>
      <c r="B2777" s="94" t="s">
        <v>1992</v>
      </c>
      <c r="C2777" s="94" t="s">
        <v>3253</v>
      </c>
      <c r="D2777" s="94" t="s">
        <v>1490</v>
      </c>
      <c r="E2777" s="17">
        <v>77</v>
      </c>
    </row>
    <row r="2778" spans="1:5" x14ac:dyDescent="0.15">
      <c r="A2778" s="94" t="str">
        <f t="shared" si="43"/>
        <v>Pioneer9494</v>
      </c>
      <c r="B2778" s="94" t="s">
        <v>1992</v>
      </c>
      <c r="C2778" s="94" t="s">
        <v>713</v>
      </c>
      <c r="D2778" s="94" t="s">
        <v>1789</v>
      </c>
      <c r="E2778" s="17">
        <v>94</v>
      </c>
    </row>
    <row r="2779" spans="1:5" x14ac:dyDescent="0.15">
      <c r="A2779" s="94" t="str">
        <f t="shared" si="43"/>
        <v>Pioneer9578XR</v>
      </c>
      <c r="B2779" s="94" t="s">
        <v>1992</v>
      </c>
      <c r="C2779" s="94" t="s">
        <v>425</v>
      </c>
      <c r="D2779" s="94" t="s">
        <v>1789</v>
      </c>
      <c r="E2779" s="17">
        <v>95</v>
      </c>
    </row>
    <row r="2780" spans="1:5" x14ac:dyDescent="0.15">
      <c r="A2780" s="94" t="str">
        <f t="shared" si="43"/>
        <v>Pioneer9990XR</v>
      </c>
      <c r="B2780" s="94" t="s">
        <v>1992</v>
      </c>
      <c r="C2780" s="94" t="s">
        <v>426</v>
      </c>
      <c r="D2780" s="94" t="s">
        <v>1789</v>
      </c>
      <c r="E2780" s="17">
        <v>99</v>
      </c>
    </row>
    <row r="2781" spans="1:5" x14ac:dyDescent="0.15">
      <c r="A2781" s="94" t="str">
        <f t="shared" si="43"/>
        <v>Pionner36H56</v>
      </c>
      <c r="B2781" s="94" t="s">
        <v>1072</v>
      </c>
      <c r="C2781" s="94" t="s">
        <v>2009</v>
      </c>
      <c r="D2781" s="94" t="s">
        <v>1789</v>
      </c>
      <c r="E2781" s="17">
        <v>105</v>
      </c>
    </row>
    <row r="2782" spans="1:5" x14ac:dyDescent="0.15">
      <c r="A2782" s="94" t="str">
        <f t="shared" si="43"/>
        <v>Prairie1019RR</v>
      </c>
      <c r="B2782" s="94" t="s">
        <v>2903</v>
      </c>
      <c r="C2782" s="94" t="s">
        <v>714</v>
      </c>
      <c r="D2782" s="94" t="s">
        <v>1786</v>
      </c>
      <c r="E2782" s="17">
        <v>101</v>
      </c>
    </row>
    <row r="2783" spans="1:5" x14ac:dyDescent="0.15">
      <c r="A2783" s="94" t="str">
        <f t="shared" si="43"/>
        <v>Prairie1027RR</v>
      </c>
      <c r="B2783" s="94" t="s">
        <v>2903</v>
      </c>
      <c r="C2783" s="94" t="s">
        <v>1073</v>
      </c>
      <c r="D2783" s="94" t="s">
        <v>1786</v>
      </c>
      <c r="E2783" s="17">
        <v>102</v>
      </c>
    </row>
    <row r="2784" spans="1:5" x14ac:dyDescent="0.15">
      <c r="A2784" s="94" t="str">
        <f t="shared" si="43"/>
        <v>Prairie1027VT3</v>
      </c>
      <c r="B2784" s="94" t="s">
        <v>2903</v>
      </c>
      <c r="C2784" s="94" t="s">
        <v>1074</v>
      </c>
      <c r="D2784" s="94" t="s">
        <v>1487</v>
      </c>
      <c r="E2784" s="17">
        <v>102</v>
      </c>
    </row>
    <row r="2785" spans="1:5" x14ac:dyDescent="0.15">
      <c r="A2785" s="94" t="str">
        <f t="shared" si="43"/>
        <v>Prairie1038VT3</v>
      </c>
      <c r="B2785" s="94" t="s">
        <v>2903</v>
      </c>
      <c r="C2785" s="94" t="s">
        <v>38</v>
      </c>
      <c r="D2785" s="94" t="s">
        <v>1487</v>
      </c>
      <c r="E2785" s="17">
        <v>103</v>
      </c>
    </row>
    <row r="2786" spans="1:5" x14ac:dyDescent="0.15">
      <c r="A2786" s="94" t="str">
        <f t="shared" si="43"/>
        <v>Prairie1047VT3</v>
      </c>
      <c r="B2786" s="94" t="s">
        <v>2903</v>
      </c>
      <c r="C2786" s="94" t="s">
        <v>427</v>
      </c>
      <c r="D2786" s="94" t="s">
        <v>1487</v>
      </c>
      <c r="E2786" s="17">
        <v>104</v>
      </c>
    </row>
    <row r="2787" spans="1:5" x14ac:dyDescent="0.15">
      <c r="A2787" s="94" t="str">
        <f t="shared" si="43"/>
        <v>Prairie1058HXT</v>
      </c>
      <c r="B2787" s="94" t="s">
        <v>2903</v>
      </c>
      <c r="C2787" s="94" t="s">
        <v>428</v>
      </c>
      <c r="D2787" s="94" t="s">
        <v>1788</v>
      </c>
      <c r="E2787" s="17">
        <v>105</v>
      </c>
    </row>
    <row r="2788" spans="1:5" x14ac:dyDescent="0.15">
      <c r="A2788" s="94" t="str">
        <f t="shared" si="43"/>
        <v>Prairie1058HXT</v>
      </c>
      <c r="B2788" s="94" t="s">
        <v>2903</v>
      </c>
      <c r="C2788" s="94" t="s">
        <v>428</v>
      </c>
      <c r="D2788" s="94" t="s">
        <v>1788</v>
      </c>
      <c r="E2788" s="17">
        <v>105</v>
      </c>
    </row>
    <row r="2789" spans="1:5" x14ac:dyDescent="0.15">
      <c r="A2789" s="94" t="str">
        <f t="shared" si="43"/>
        <v>Prairie1058RR</v>
      </c>
      <c r="B2789" s="94" t="s">
        <v>2903</v>
      </c>
      <c r="C2789" s="94" t="s">
        <v>429</v>
      </c>
      <c r="D2789" s="94" t="s">
        <v>1786</v>
      </c>
      <c r="E2789" s="17">
        <v>105</v>
      </c>
    </row>
    <row r="2790" spans="1:5" x14ac:dyDescent="0.15">
      <c r="A2790" s="94" t="str">
        <f t="shared" si="43"/>
        <v>Prairie1059RR</v>
      </c>
      <c r="B2790" s="94" t="s">
        <v>2903</v>
      </c>
      <c r="C2790" s="94" t="s">
        <v>715</v>
      </c>
      <c r="D2790" s="94" t="s">
        <v>1786</v>
      </c>
      <c r="E2790" s="17">
        <v>105</v>
      </c>
    </row>
    <row r="2791" spans="1:5" x14ac:dyDescent="0.15">
      <c r="A2791" s="94" t="str">
        <f t="shared" si="43"/>
        <v>Prairie1059VT3</v>
      </c>
      <c r="B2791" s="94" t="s">
        <v>2903</v>
      </c>
      <c r="C2791" s="94" t="s">
        <v>716</v>
      </c>
      <c r="D2791" s="94" t="s">
        <v>1487</v>
      </c>
      <c r="E2791" s="17">
        <v>105</v>
      </c>
    </row>
    <row r="2792" spans="1:5" x14ac:dyDescent="0.15">
      <c r="A2792" s="94" t="str">
        <f t="shared" si="43"/>
        <v>Prairie1109VT3</v>
      </c>
      <c r="B2792" s="94" t="s">
        <v>2903</v>
      </c>
      <c r="C2792" s="94" t="s">
        <v>2547</v>
      </c>
      <c r="D2792" s="94" t="s">
        <v>1487</v>
      </c>
      <c r="E2792" s="17">
        <v>110</v>
      </c>
    </row>
    <row r="2793" spans="1:5" x14ac:dyDescent="0.15">
      <c r="A2793" s="94" t="str">
        <f t="shared" si="43"/>
        <v>Prairie1116VT3</v>
      </c>
      <c r="B2793" s="94" t="s">
        <v>2903</v>
      </c>
      <c r="C2793" s="94" t="s">
        <v>1075</v>
      </c>
      <c r="D2793" s="94" t="s">
        <v>1487</v>
      </c>
      <c r="E2793" s="17">
        <v>110</v>
      </c>
    </row>
    <row r="2794" spans="1:5" x14ac:dyDescent="0.15">
      <c r="A2794" s="94" t="str">
        <f t="shared" si="43"/>
        <v>Prairie1119HX</v>
      </c>
      <c r="B2794" s="94" t="s">
        <v>2903</v>
      </c>
      <c r="C2794" s="94" t="s">
        <v>717</v>
      </c>
      <c r="D2794" s="94" t="s">
        <v>1789</v>
      </c>
      <c r="E2794" s="17">
        <v>111</v>
      </c>
    </row>
    <row r="2795" spans="1:5" x14ac:dyDescent="0.15">
      <c r="A2795" s="94" t="str">
        <f t="shared" si="43"/>
        <v>Prairie1129RR</v>
      </c>
      <c r="B2795" s="94" t="s">
        <v>2903</v>
      </c>
      <c r="C2795" s="94" t="s">
        <v>718</v>
      </c>
      <c r="D2795" s="94" t="s">
        <v>1786</v>
      </c>
      <c r="E2795" s="17">
        <v>112</v>
      </c>
    </row>
    <row r="2796" spans="1:5" x14ac:dyDescent="0.15">
      <c r="A2796" s="94" t="str">
        <f t="shared" si="43"/>
        <v>Prairie1147RR</v>
      </c>
      <c r="B2796" s="94" t="s">
        <v>2903</v>
      </c>
      <c r="C2796" s="94" t="s">
        <v>1076</v>
      </c>
      <c r="D2796" s="94" t="s">
        <v>1786</v>
      </c>
      <c r="E2796" s="17">
        <v>114</v>
      </c>
    </row>
    <row r="2797" spans="1:5" x14ac:dyDescent="0.15">
      <c r="A2797" s="94" t="str">
        <f t="shared" si="43"/>
        <v>Prairie958VT3</v>
      </c>
      <c r="B2797" s="94" t="s">
        <v>2903</v>
      </c>
      <c r="C2797" s="94" t="s">
        <v>1077</v>
      </c>
      <c r="D2797" s="94" t="s">
        <v>1487</v>
      </c>
      <c r="E2797" s="17">
        <v>97</v>
      </c>
    </row>
    <row r="2798" spans="1:5" x14ac:dyDescent="0.15">
      <c r="A2798" s="94" t="str">
        <f t="shared" si="43"/>
        <v>Prairie988VT3</v>
      </c>
      <c r="B2798" s="94" t="s">
        <v>2903</v>
      </c>
      <c r="C2798" s="94" t="s">
        <v>40</v>
      </c>
      <c r="D2798" s="94" t="s">
        <v>1487</v>
      </c>
      <c r="E2798" s="17">
        <v>98</v>
      </c>
    </row>
    <row r="2799" spans="1:5" x14ac:dyDescent="0.15">
      <c r="A2799" s="94" t="str">
        <f t="shared" si="43"/>
        <v>Premium244RR</v>
      </c>
      <c r="B2799" s="94" t="s">
        <v>1078</v>
      </c>
      <c r="C2799" s="94" t="s">
        <v>1079</v>
      </c>
      <c r="D2799" s="94" t="s">
        <v>1786</v>
      </c>
      <c r="E2799" s="17">
        <v>111</v>
      </c>
    </row>
    <row r="2800" spans="1:5" x14ac:dyDescent="0.15">
      <c r="A2800" s="94" t="str">
        <f t="shared" si="43"/>
        <v>Premium246Bt</v>
      </c>
      <c r="B2800" s="94" t="s">
        <v>1078</v>
      </c>
      <c r="C2800" s="94" t="s">
        <v>1080</v>
      </c>
      <c r="D2800" s="94" t="s">
        <v>1492</v>
      </c>
      <c r="E2800" s="17">
        <v>113</v>
      </c>
    </row>
    <row r="2801" spans="1:5" x14ac:dyDescent="0.15">
      <c r="A2801" s="94" t="str">
        <f t="shared" si="43"/>
        <v>Premium246RR</v>
      </c>
      <c r="B2801" s="94" t="s">
        <v>1078</v>
      </c>
      <c r="C2801" s="94" t="s">
        <v>1081</v>
      </c>
      <c r="D2801" s="94" t="s">
        <v>1786</v>
      </c>
      <c r="E2801" s="17">
        <v>113</v>
      </c>
    </row>
    <row r="2802" spans="1:5" x14ac:dyDescent="0.15">
      <c r="A2802" s="94" t="str">
        <f t="shared" si="43"/>
        <v>Premium252RR</v>
      </c>
      <c r="B2802" s="94" t="s">
        <v>1078</v>
      </c>
      <c r="C2802" s="94" t="s">
        <v>1082</v>
      </c>
      <c r="D2802" s="94" t="s">
        <v>1786</v>
      </c>
      <c r="E2802" s="17">
        <v>113</v>
      </c>
    </row>
    <row r="2803" spans="1:5" x14ac:dyDescent="0.15">
      <c r="A2803" s="94" t="str">
        <f t="shared" si="43"/>
        <v>Producers6114VT3</v>
      </c>
      <c r="B2803" s="94" t="s">
        <v>1636</v>
      </c>
      <c r="C2803" s="94" t="s">
        <v>275</v>
      </c>
      <c r="D2803" s="94" t="s">
        <v>1487</v>
      </c>
      <c r="E2803" s="17">
        <v>101</v>
      </c>
    </row>
    <row r="2804" spans="1:5" x14ac:dyDescent="0.15">
      <c r="A2804" s="94" t="str">
        <f t="shared" si="43"/>
        <v>Producers6634VT3</v>
      </c>
      <c r="B2804" s="94" t="s">
        <v>1636</v>
      </c>
      <c r="C2804" s="94" t="s">
        <v>1083</v>
      </c>
      <c r="D2804" s="94" t="s">
        <v>1487</v>
      </c>
      <c r="E2804" s="17">
        <v>106</v>
      </c>
    </row>
    <row r="2805" spans="1:5" x14ac:dyDescent="0.15">
      <c r="A2805" s="94" t="str">
        <f t="shared" si="43"/>
        <v>Producers7077VT3</v>
      </c>
      <c r="B2805" s="94" t="s">
        <v>1636</v>
      </c>
      <c r="C2805" s="94" t="s">
        <v>1084</v>
      </c>
      <c r="D2805" s="94" t="s">
        <v>1487</v>
      </c>
      <c r="E2805" s="17">
        <v>110</v>
      </c>
    </row>
    <row r="2806" spans="1:5" x14ac:dyDescent="0.15">
      <c r="A2806" s="94" t="str">
        <f t="shared" si="43"/>
        <v>Producers7134VT3</v>
      </c>
      <c r="B2806" s="94" t="s">
        <v>1636</v>
      </c>
      <c r="C2806" s="94" t="s">
        <v>1085</v>
      </c>
      <c r="D2806" s="94" t="s">
        <v>1487</v>
      </c>
      <c r="E2806" s="17">
        <v>111</v>
      </c>
    </row>
    <row r="2807" spans="1:5" x14ac:dyDescent="0.15">
      <c r="A2807" s="94" t="str">
        <f t="shared" si="43"/>
        <v>Producers7252</v>
      </c>
      <c r="B2807" s="94" t="s">
        <v>1636</v>
      </c>
      <c r="C2807" s="94" t="s">
        <v>3254</v>
      </c>
      <c r="D2807" s="94" t="s">
        <v>1786</v>
      </c>
      <c r="E2807" s="17">
        <v>112</v>
      </c>
    </row>
    <row r="2808" spans="1:5" x14ac:dyDescent="0.15">
      <c r="A2808" s="94" t="str">
        <f t="shared" si="43"/>
        <v>Producers7254</v>
      </c>
      <c r="B2808" s="94" t="s">
        <v>1636</v>
      </c>
      <c r="C2808" s="94" t="s">
        <v>3255</v>
      </c>
      <c r="D2808" s="94" t="s">
        <v>1487</v>
      </c>
      <c r="E2808" s="17">
        <v>112</v>
      </c>
    </row>
    <row r="2809" spans="1:5" x14ac:dyDescent="0.15">
      <c r="A2809" s="94" t="str">
        <f t="shared" si="43"/>
        <v>Producers7323</v>
      </c>
      <c r="B2809" s="94" t="s">
        <v>1636</v>
      </c>
      <c r="C2809" s="94" t="s">
        <v>3256</v>
      </c>
      <c r="D2809" s="94" t="s">
        <v>1488</v>
      </c>
      <c r="E2809" s="17">
        <v>113</v>
      </c>
    </row>
    <row r="2810" spans="1:5" x14ac:dyDescent="0.15">
      <c r="A2810" s="94" t="str">
        <f t="shared" si="43"/>
        <v>Producers7325</v>
      </c>
      <c r="B2810" s="94" t="s">
        <v>1636</v>
      </c>
      <c r="C2810" s="94" t="s">
        <v>3257</v>
      </c>
      <c r="D2810" s="94" t="s">
        <v>1487</v>
      </c>
      <c r="E2810" s="17">
        <v>113</v>
      </c>
    </row>
    <row r="2811" spans="1:5" x14ac:dyDescent="0.15">
      <c r="A2811" s="94" t="str">
        <f t="shared" si="43"/>
        <v>Producers7328</v>
      </c>
      <c r="B2811" s="94" t="s">
        <v>1636</v>
      </c>
      <c r="C2811" s="94" t="s">
        <v>3258</v>
      </c>
      <c r="D2811" s="94" t="s">
        <v>1788</v>
      </c>
      <c r="E2811" s="17">
        <v>113</v>
      </c>
    </row>
    <row r="2812" spans="1:5" x14ac:dyDescent="0.15">
      <c r="A2812" s="94" t="str">
        <f t="shared" si="43"/>
        <v>Producers7329</v>
      </c>
      <c r="B2812" s="94" t="s">
        <v>1636</v>
      </c>
      <c r="C2812" s="94" t="s">
        <v>3259</v>
      </c>
      <c r="D2812" s="94" t="s">
        <v>1485</v>
      </c>
      <c r="E2812" s="17">
        <v>113</v>
      </c>
    </row>
    <row r="2813" spans="1:5" x14ac:dyDescent="0.15">
      <c r="A2813" s="94" t="str">
        <f t="shared" si="43"/>
        <v>Producers7390</v>
      </c>
      <c r="B2813" s="94" t="s">
        <v>1636</v>
      </c>
      <c r="C2813" s="94" t="s">
        <v>3260</v>
      </c>
      <c r="D2813" s="94" t="s">
        <v>2641</v>
      </c>
      <c r="E2813" s="17">
        <v>113</v>
      </c>
    </row>
    <row r="2814" spans="1:5" x14ac:dyDescent="0.15">
      <c r="A2814" s="94" t="str">
        <f t="shared" si="43"/>
        <v>Producers7392</v>
      </c>
      <c r="B2814" s="94" t="s">
        <v>1636</v>
      </c>
      <c r="C2814" s="94" t="s">
        <v>3261</v>
      </c>
      <c r="D2814" s="94" t="s">
        <v>1786</v>
      </c>
      <c r="E2814" s="17">
        <v>113</v>
      </c>
    </row>
    <row r="2815" spans="1:5" x14ac:dyDescent="0.15">
      <c r="A2815" s="94" t="str">
        <f t="shared" si="43"/>
        <v>Producers7394</v>
      </c>
      <c r="B2815" s="94" t="s">
        <v>1636</v>
      </c>
      <c r="C2815" s="94" t="s">
        <v>3262</v>
      </c>
      <c r="D2815" s="94" t="s">
        <v>1487</v>
      </c>
      <c r="E2815" s="17">
        <v>113</v>
      </c>
    </row>
    <row r="2816" spans="1:5" x14ac:dyDescent="0.15">
      <c r="A2816" s="94" t="str">
        <f t="shared" si="43"/>
        <v>Producers7484VT3</v>
      </c>
      <c r="B2816" s="94" t="s">
        <v>1636</v>
      </c>
      <c r="C2816" s="94" t="s">
        <v>1086</v>
      </c>
      <c r="D2816" s="94" t="s">
        <v>1487</v>
      </c>
      <c r="E2816" s="17">
        <v>114</v>
      </c>
    </row>
    <row r="2817" spans="1:5" x14ac:dyDescent="0.15">
      <c r="A2817" s="94" t="str">
        <f t="shared" si="43"/>
        <v>Producers7624</v>
      </c>
      <c r="B2817" s="94" t="s">
        <v>1636</v>
      </c>
      <c r="C2817" s="94" t="s">
        <v>3263</v>
      </c>
      <c r="D2817" s="94" t="s">
        <v>1487</v>
      </c>
      <c r="E2817" s="17">
        <v>116</v>
      </c>
    </row>
    <row r="2818" spans="1:5" x14ac:dyDescent="0.15">
      <c r="A2818" s="94" t="str">
        <f t="shared" ref="A2818:A2881" si="44">B2818&amp;C2818</f>
        <v>Quality Plus3112VT3 CK</v>
      </c>
      <c r="B2818" s="94" t="s">
        <v>1087</v>
      </c>
      <c r="C2818" s="94" t="s">
        <v>1088</v>
      </c>
      <c r="D2818" s="94" t="s">
        <v>1487</v>
      </c>
      <c r="E2818" s="17">
        <v>112</v>
      </c>
    </row>
    <row r="2819" spans="1:5" x14ac:dyDescent="0.15">
      <c r="A2819" s="94" t="str">
        <f t="shared" si="44"/>
        <v>Renk616VT3</v>
      </c>
      <c r="B2819" s="94" t="s">
        <v>1512</v>
      </c>
      <c r="C2819" s="94" t="s">
        <v>2708</v>
      </c>
      <c r="D2819" s="94" t="s">
        <v>1487</v>
      </c>
      <c r="E2819" s="17">
        <v>101</v>
      </c>
    </row>
    <row r="2820" spans="1:5" x14ac:dyDescent="0.15">
      <c r="A2820" s="94" t="str">
        <f t="shared" si="44"/>
        <v>Renk670RR</v>
      </c>
      <c r="B2820" s="94" t="s">
        <v>1512</v>
      </c>
      <c r="C2820" s="94" t="s">
        <v>430</v>
      </c>
      <c r="D2820" s="94" t="s">
        <v>1786</v>
      </c>
      <c r="E2820" s="17">
        <v>102</v>
      </c>
    </row>
    <row r="2821" spans="1:5" x14ac:dyDescent="0.15">
      <c r="A2821" s="94" t="str">
        <f t="shared" si="44"/>
        <v>Renk670RRYGCB</v>
      </c>
      <c r="B2821" s="94" t="s">
        <v>1512</v>
      </c>
      <c r="C2821" s="94" t="s">
        <v>431</v>
      </c>
      <c r="D2821" s="94" t="s">
        <v>1488</v>
      </c>
      <c r="E2821" s="17">
        <v>103</v>
      </c>
    </row>
    <row r="2822" spans="1:5" x14ac:dyDescent="0.15">
      <c r="A2822" s="94" t="str">
        <f t="shared" si="44"/>
        <v>Renk670VT3</v>
      </c>
      <c r="B2822" s="94" t="s">
        <v>1512</v>
      </c>
      <c r="C2822" s="94" t="s">
        <v>432</v>
      </c>
      <c r="D2822" s="94" t="s">
        <v>1487</v>
      </c>
      <c r="E2822" s="17">
        <v>103</v>
      </c>
    </row>
    <row r="2823" spans="1:5" x14ac:dyDescent="0.15">
      <c r="A2823" s="94" t="str">
        <f t="shared" si="44"/>
        <v>Renk686VT3</v>
      </c>
      <c r="B2823" s="94" t="s">
        <v>1512</v>
      </c>
      <c r="C2823" s="94" t="s">
        <v>2458</v>
      </c>
      <c r="D2823" s="94" t="s">
        <v>1487</v>
      </c>
      <c r="E2823" s="17">
        <v>103</v>
      </c>
    </row>
    <row r="2824" spans="1:5" x14ac:dyDescent="0.15">
      <c r="A2824" s="94" t="str">
        <f t="shared" si="44"/>
        <v>Renk692CBLLRW</v>
      </c>
      <c r="B2824" s="94" t="s">
        <v>1512</v>
      </c>
      <c r="C2824" s="94" t="s">
        <v>433</v>
      </c>
      <c r="D2824" s="94" t="s">
        <v>1792</v>
      </c>
      <c r="E2824" s="17">
        <v>105</v>
      </c>
    </row>
    <row r="2825" spans="1:5" x14ac:dyDescent="0.15">
      <c r="A2825" s="94" t="str">
        <f t="shared" si="44"/>
        <v>Renk692NonGMO</v>
      </c>
      <c r="B2825" s="94" t="s">
        <v>1512</v>
      </c>
      <c r="C2825" s="94" t="s">
        <v>434</v>
      </c>
      <c r="D2825" s="94" t="s">
        <v>2641</v>
      </c>
      <c r="E2825" s="17">
        <v>105</v>
      </c>
    </row>
    <row r="2826" spans="1:5" x14ac:dyDescent="0.15">
      <c r="A2826" s="94" t="str">
        <f t="shared" si="44"/>
        <v>Renk698RR</v>
      </c>
      <c r="B2826" s="94" t="s">
        <v>1512</v>
      </c>
      <c r="C2826" s="94" t="s">
        <v>435</v>
      </c>
      <c r="D2826" s="94" t="s">
        <v>1786</v>
      </c>
      <c r="E2826" s="17">
        <v>104</v>
      </c>
    </row>
    <row r="2827" spans="1:5" x14ac:dyDescent="0.15">
      <c r="A2827" s="94" t="str">
        <f t="shared" si="44"/>
        <v>Renk698VT3</v>
      </c>
      <c r="B2827" s="94" t="s">
        <v>1512</v>
      </c>
      <c r="C2827" s="94" t="s">
        <v>436</v>
      </c>
      <c r="D2827" s="94" t="s">
        <v>1487</v>
      </c>
      <c r="E2827" s="17">
        <v>105</v>
      </c>
    </row>
    <row r="2828" spans="1:5" x14ac:dyDescent="0.15">
      <c r="A2828" s="94" t="str">
        <f t="shared" si="44"/>
        <v>Renk719VT3</v>
      </c>
      <c r="B2828" s="94" t="s">
        <v>1512</v>
      </c>
      <c r="C2828" s="94" t="s">
        <v>1089</v>
      </c>
      <c r="D2828" s="94" t="s">
        <v>1487</v>
      </c>
      <c r="E2828" s="17">
        <v>107</v>
      </c>
    </row>
    <row r="2829" spans="1:5" x14ac:dyDescent="0.15">
      <c r="A2829" s="94" t="str">
        <f t="shared" si="44"/>
        <v>Renk760VT3</v>
      </c>
      <c r="B2829" s="94" t="s">
        <v>1512</v>
      </c>
      <c r="C2829" s="94" t="s">
        <v>1090</v>
      </c>
      <c r="D2829" s="94" t="s">
        <v>1487</v>
      </c>
      <c r="E2829" s="17">
        <v>106</v>
      </c>
    </row>
    <row r="2830" spans="1:5" x14ac:dyDescent="0.15">
      <c r="A2830" s="94" t="str">
        <f t="shared" si="44"/>
        <v>Renk822VT3</v>
      </c>
      <c r="B2830" s="94" t="s">
        <v>1512</v>
      </c>
      <c r="C2830" s="94" t="s">
        <v>1091</v>
      </c>
      <c r="D2830" s="94" t="s">
        <v>1487</v>
      </c>
      <c r="E2830" s="17">
        <v>110</v>
      </c>
    </row>
    <row r="2831" spans="1:5" x14ac:dyDescent="0.15">
      <c r="A2831" s="94" t="str">
        <f t="shared" si="44"/>
        <v>Renk844VT3</v>
      </c>
      <c r="B2831" s="94" t="s">
        <v>1512</v>
      </c>
      <c r="C2831" s="94" t="s">
        <v>1092</v>
      </c>
      <c r="D2831" s="94" t="s">
        <v>1487</v>
      </c>
      <c r="E2831" s="17">
        <v>112</v>
      </c>
    </row>
    <row r="2832" spans="1:5" x14ac:dyDescent="0.15">
      <c r="A2832" s="94" t="str">
        <f t="shared" si="44"/>
        <v>Renze1219VT3</v>
      </c>
      <c r="B2832" s="94" t="s">
        <v>3056</v>
      </c>
      <c r="C2832" s="94" t="s">
        <v>437</v>
      </c>
      <c r="D2832" s="94" t="s">
        <v>1487</v>
      </c>
      <c r="E2832" s="17">
        <v>105</v>
      </c>
    </row>
    <row r="2833" spans="1:5" x14ac:dyDescent="0.15">
      <c r="A2833" s="94" t="str">
        <f t="shared" si="44"/>
        <v>Renze1328VT3</v>
      </c>
      <c r="B2833" s="94" t="s">
        <v>3056</v>
      </c>
      <c r="C2833" s="94" t="s">
        <v>1511</v>
      </c>
      <c r="D2833" s="94" t="s">
        <v>1487</v>
      </c>
      <c r="E2833" s="17">
        <v>111</v>
      </c>
    </row>
    <row r="2834" spans="1:5" x14ac:dyDescent="0.15">
      <c r="A2834" s="94" t="str">
        <f t="shared" si="44"/>
        <v>Renze1328VT3 CK</v>
      </c>
      <c r="B2834" s="94" t="s">
        <v>3056</v>
      </c>
      <c r="C2834" s="94" t="s">
        <v>1093</v>
      </c>
      <c r="D2834" s="94" t="s">
        <v>1487</v>
      </c>
      <c r="E2834" s="17">
        <v>111</v>
      </c>
    </row>
    <row r="2835" spans="1:5" x14ac:dyDescent="0.15">
      <c r="A2835" s="94" t="str">
        <f t="shared" si="44"/>
        <v>Renze1357VT3</v>
      </c>
      <c r="B2835" s="94" t="s">
        <v>3056</v>
      </c>
      <c r="C2835" s="94" t="s">
        <v>1510</v>
      </c>
      <c r="D2835" s="94" t="s">
        <v>1487</v>
      </c>
      <c r="E2835" s="17">
        <v>111</v>
      </c>
    </row>
    <row r="2836" spans="1:5" x14ac:dyDescent="0.15">
      <c r="A2836" s="94" t="str">
        <f t="shared" si="44"/>
        <v>Renze1386VT3</v>
      </c>
      <c r="B2836" s="94" t="s">
        <v>3056</v>
      </c>
      <c r="C2836" s="94" t="s">
        <v>1509</v>
      </c>
      <c r="D2836" s="94" t="s">
        <v>1487</v>
      </c>
      <c r="E2836" s="17">
        <v>115</v>
      </c>
    </row>
    <row r="2837" spans="1:5" x14ac:dyDescent="0.15">
      <c r="A2837" s="94" t="str">
        <f t="shared" si="44"/>
        <v>Renze1386YGPL/RR2</v>
      </c>
      <c r="B2837" s="94" t="s">
        <v>3056</v>
      </c>
      <c r="C2837" s="94" t="s">
        <v>1508</v>
      </c>
      <c r="D2837" s="94" t="s">
        <v>1486</v>
      </c>
      <c r="E2837" s="17">
        <v>115</v>
      </c>
    </row>
    <row r="2838" spans="1:5" x14ac:dyDescent="0.15">
      <c r="A2838" s="94" t="str">
        <f t="shared" si="44"/>
        <v>Renze1406VT3</v>
      </c>
      <c r="B2838" s="94" t="s">
        <v>3056</v>
      </c>
      <c r="C2838" s="94" t="s">
        <v>438</v>
      </c>
      <c r="D2838" s="94" t="s">
        <v>1487</v>
      </c>
      <c r="E2838" s="17">
        <v>114</v>
      </c>
    </row>
    <row r="2839" spans="1:5" x14ac:dyDescent="0.15">
      <c r="A2839" s="94" t="str">
        <f t="shared" si="44"/>
        <v>Renze6406</v>
      </c>
      <c r="B2839" s="94" t="s">
        <v>3056</v>
      </c>
      <c r="C2839" s="94" t="s">
        <v>439</v>
      </c>
      <c r="D2839" s="94" t="s">
        <v>2641</v>
      </c>
      <c r="E2839" s="17">
        <v>114</v>
      </c>
    </row>
    <row r="2840" spans="1:5" x14ac:dyDescent="0.15">
      <c r="A2840" s="94" t="str">
        <f t="shared" si="44"/>
        <v>Renze7219RR2</v>
      </c>
      <c r="B2840" s="94" t="s">
        <v>3056</v>
      </c>
      <c r="C2840" s="94" t="s">
        <v>440</v>
      </c>
      <c r="D2840" s="94" t="s">
        <v>1786</v>
      </c>
      <c r="E2840" s="17">
        <v>105</v>
      </c>
    </row>
    <row r="2841" spans="1:5" x14ac:dyDescent="0.15">
      <c r="A2841" s="94" t="str">
        <f t="shared" si="44"/>
        <v>Renze7328RR2</v>
      </c>
      <c r="B2841" s="94" t="s">
        <v>3056</v>
      </c>
      <c r="C2841" s="94" t="s">
        <v>1507</v>
      </c>
      <c r="D2841" s="94" t="s">
        <v>1786</v>
      </c>
      <c r="E2841" s="17">
        <v>111</v>
      </c>
    </row>
    <row r="2842" spans="1:5" x14ac:dyDescent="0.15">
      <c r="A2842" s="94" t="str">
        <f t="shared" si="44"/>
        <v>Renze8386YGCB</v>
      </c>
      <c r="B2842" s="94" t="s">
        <v>3056</v>
      </c>
      <c r="C2842" s="94" t="s">
        <v>1506</v>
      </c>
      <c r="D2842" s="94" t="s">
        <v>1492</v>
      </c>
      <c r="E2842" s="17">
        <v>115</v>
      </c>
    </row>
    <row r="2843" spans="1:5" x14ac:dyDescent="0.15">
      <c r="A2843" s="94" t="str">
        <f t="shared" si="44"/>
        <v>Renze9328YGCB/RR2</v>
      </c>
      <c r="B2843" s="94" t="s">
        <v>3056</v>
      </c>
      <c r="C2843" s="94" t="s">
        <v>2750</v>
      </c>
      <c r="D2843" s="94" t="s">
        <v>1488</v>
      </c>
      <c r="E2843" s="17">
        <v>111</v>
      </c>
    </row>
    <row r="2844" spans="1:5" x14ac:dyDescent="0.15">
      <c r="A2844" s="94" t="str">
        <f t="shared" si="44"/>
        <v>Renze9386YGCB/RR2</v>
      </c>
      <c r="B2844" s="94" t="s">
        <v>3056</v>
      </c>
      <c r="C2844" s="94" t="s">
        <v>2749</v>
      </c>
      <c r="D2844" s="94" t="s">
        <v>1488</v>
      </c>
      <c r="E2844" s="17">
        <v>115</v>
      </c>
    </row>
    <row r="2845" spans="1:5" x14ac:dyDescent="0.15">
      <c r="A2845" s="94" t="str">
        <f t="shared" si="44"/>
        <v>Renze9406YGCB/RR2</v>
      </c>
      <c r="B2845" s="94" t="s">
        <v>3056</v>
      </c>
      <c r="C2845" s="94" t="s">
        <v>441</v>
      </c>
      <c r="D2845" s="94" t="s">
        <v>1488</v>
      </c>
      <c r="E2845" s="17">
        <v>114</v>
      </c>
    </row>
    <row r="2846" spans="1:5" x14ac:dyDescent="0.15">
      <c r="A2846" s="94" t="str">
        <f t="shared" si="44"/>
        <v>Roeschley384VT3</v>
      </c>
      <c r="B2846" s="94" t="s">
        <v>3055</v>
      </c>
      <c r="C2846" s="94" t="s">
        <v>1094</v>
      </c>
      <c r="D2846" s="94" t="s">
        <v>1487</v>
      </c>
      <c r="E2846" s="17">
        <v>110</v>
      </c>
    </row>
    <row r="2847" spans="1:5" x14ac:dyDescent="0.15">
      <c r="A2847" s="94" t="str">
        <f t="shared" si="44"/>
        <v>Roeschley523VT3</v>
      </c>
      <c r="B2847" s="94" t="s">
        <v>3055</v>
      </c>
      <c r="C2847" s="94" t="s">
        <v>1095</v>
      </c>
      <c r="D2847" s="94" t="s">
        <v>1487</v>
      </c>
      <c r="E2847" s="17">
        <v>112</v>
      </c>
    </row>
    <row r="2848" spans="1:5" x14ac:dyDescent="0.15">
      <c r="A2848" s="94" t="str">
        <f t="shared" si="44"/>
        <v>Sieben8T468VT3</v>
      </c>
      <c r="B2848" s="94" t="s">
        <v>2460</v>
      </c>
      <c r="C2848" s="94" t="s">
        <v>253</v>
      </c>
      <c r="D2848" s="94" t="s">
        <v>1487</v>
      </c>
      <c r="E2848" s="17">
        <v>113</v>
      </c>
    </row>
    <row r="2849" spans="1:5" x14ac:dyDescent="0.15">
      <c r="A2849" s="94" t="str">
        <f t="shared" si="44"/>
        <v>Specialty4944VT3</v>
      </c>
      <c r="B2849" s="94" t="s">
        <v>2456</v>
      </c>
      <c r="C2849" s="94" t="s">
        <v>1559</v>
      </c>
      <c r="D2849" s="94" t="s">
        <v>1487</v>
      </c>
      <c r="E2849" s="17">
        <v>108</v>
      </c>
    </row>
    <row r="2850" spans="1:5" x14ac:dyDescent="0.15">
      <c r="A2850" s="94" t="str">
        <f t="shared" si="44"/>
        <v>Specialty4969VT3</v>
      </c>
      <c r="B2850" s="94" t="s">
        <v>2456</v>
      </c>
      <c r="C2850" s="94" t="s">
        <v>1096</v>
      </c>
      <c r="D2850" s="94" t="s">
        <v>1487</v>
      </c>
      <c r="E2850" s="17">
        <v>110</v>
      </c>
    </row>
    <row r="2851" spans="1:5" x14ac:dyDescent="0.15">
      <c r="A2851" s="94" t="str">
        <f t="shared" si="44"/>
        <v>Specialty6333VT3</v>
      </c>
      <c r="B2851" s="94" t="s">
        <v>2456</v>
      </c>
      <c r="C2851" s="94" t="s">
        <v>2517</v>
      </c>
      <c r="D2851" s="94" t="s">
        <v>1487</v>
      </c>
      <c r="E2851" s="17">
        <v>112</v>
      </c>
    </row>
    <row r="2852" spans="1:5" x14ac:dyDescent="0.15">
      <c r="A2852" s="94" t="str">
        <f t="shared" si="44"/>
        <v>Specialty6946VT3</v>
      </c>
      <c r="B2852" s="94" t="s">
        <v>2456</v>
      </c>
      <c r="C2852" s="94" t="s">
        <v>1097</v>
      </c>
      <c r="D2852" s="94" t="s">
        <v>1487</v>
      </c>
      <c r="E2852" s="17">
        <v>112</v>
      </c>
    </row>
    <row r="2853" spans="1:5" x14ac:dyDescent="0.15">
      <c r="A2853" s="94" t="str">
        <f t="shared" si="44"/>
        <v>Specialty6993VT3</v>
      </c>
      <c r="B2853" s="94" t="s">
        <v>2456</v>
      </c>
      <c r="C2853" s="94" t="s">
        <v>2518</v>
      </c>
      <c r="D2853" s="94" t="s">
        <v>1487</v>
      </c>
      <c r="E2853" s="17">
        <v>113</v>
      </c>
    </row>
    <row r="2854" spans="1:5" x14ac:dyDescent="0.15">
      <c r="A2854" s="94" t="str">
        <f t="shared" si="44"/>
        <v>Stewart518</v>
      </c>
      <c r="B2854" s="94" t="s">
        <v>1773</v>
      </c>
      <c r="C2854" s="94" t="s">
        <v>2453</v>
      </c>
      <c r="D2854" s="94" t="s">
        <v>2641</v>
      </c>
      <c r="E2854" s="17">
        <v>110</v>
      </c>
    </row>
    <row r="2855" spans="1:5" x14ac:dyDescent="0.15">
      <c r="A2855" s="94" t="str">
        <f t="shared" si="44"/>
        <v>Stewart588</v>
      </c>
      <c r="B2855" s="94" t="s">
        <v>1773</v>
      </c>
      <c r="C2855" s="94" t="s">
        <v>2454</v>
      </c>
      <c r="D2855" s="94" t="s">
        <v>2641</v>
      </c>
      <c r="E2855" s="17">
        <v>112</v>
      </c>
    </row>
    <row r="2856" spans="1:5" x14ac:dyDescent="0.15">
      <c r="A2856" s="94" t="str">
        <f t="shared" si="44"/>
        <v>Stewart602</v>
      </c>
      <c r="B2856" s="94" t="s">
        <v>1773</v>
      </c>
      <c r="C2856" s="94" t="s">
        <v>2455</v>
      </c>
      <c r="D2856" s="94" t="s">
        <v>2641</v>
      </c>
      <c r="E2856" s="17">
        <v>113</v>
      </c>
    </row>
    <row r="2857" spans="1:5" x14ac:dyDescent="0.15">
      <c r="A2857" s="94" t="str">
        <f t="shared" si="44"/>
        <v>Stewart7B286</v>
      </c>
      <c r="B2857" s="94" t="s">
        <v>1773</v>
      </c>
      <c r="C2857" s="94" t="s">
        <v>1098</v>
      </c>
      <c r="D2857" s="94" t="s">
        <v>1492</v>
      </c>
      <c r="E2857" s="17">
        <v>110</v>
      </c>
    </row>
    <row r="2858" spans="1:5" x14ac:dyDescent="0.15">
      <c r="A2858" s="94" t="str">
        <f t="shared" si="44"/>
        <v>Stewart7B359</v>
      </c>
      <c r="B2858" s="94" t="s">
        <v>1773</v>
      </c>
      <c r="C2858" s="94" t="s">
        <v>1099</v>
      </c>
      <c r="D2858" s="94" t="s">
        <v>1492</v>
      </c>
      <c r="E2858" s="17">
        <v>110</v>
      </c>
    </row>
    <row r="2859" spans="1:5" x14ac:dyDescent="0.15">
      <c r="A2859" s="94" t="str">
        <f t="shared" si="44"/>
        <v>Stewart7B631</v>
      </c>
      <c r="B2859" s="94" t="s">
        <v>1773</v>
      </c>
      <c r="C2859" s="94" t="s">
        <v>1100</v>
      </c>
      <c r="D2859" s="94" t="s">
        <v>1492</v>
      </c>
      <c r="E2859" s="17">
        <v>111</v>
      </c>
    </row>
    <row r="2860" spans="1:5" x14ac:dyDescent="0.15">
      <c r="A2860" s="94" t="str">
        <f t="shared" si="44"/>
        <v>Stewart7B631</v>
      </c>
      <c r="B2860" s="94" t="s">
        <v>1773</v>
      </c>
      <c r="C2860" s="94" t="s">
        <v>1100</v>
      </c>
      <c r="D2860" s="94" t="s">
        <v>1492</v>
      </c>
      <c r="E2860" s="17">
        <v>111</v>
      </c>
    </row>
    <row r="2861" spans="1:5" x14ac:dyDescent="0.15">
      <c r="A2861" s="94" t="str">
        <f t="shared" si="44"/>
        <v>Stewart7K285</v>
      </c>
      <c r="B2861" s="94" t="s">
        <v>1773</v>
      </c>
      <c r="C2861" s="94" t="s">
        <v>2449</v>
      </c>
      <c r="D2861" s="94" t="s">
        <v>1486</v>
      </c>
      <c r="E2861" s="17">
        <v>110</v>
      </c>
    </row>
    <row r="2862" spans="1:5" x14ac:dyDescent="0.15">
      <c r="A2862" s="94" t="str">
        <f t="shared" si="44"/>
        <v>Stewart7K456</v>
      </c>
      <c r="B2862" s="94" t="s">
        <v>1773</v>
      </c>
      <c r="C2862" s="94" t="s">
        <v>1782</v>
      </c>
      <c r="D2862" s="94" t="s">
        <v>1486</v>
      </c>
      <c r="E2862" s="17">
        <v>110</v>
      </c>
    </row>
    <row r="2863" spans="1:5" x14ac:dyDescent="0.15">
      <c r="A2863" s="94" t="str">
        <f t="shared" si="44"/>
        <v>Stewart7K456</v>
      </c>
      <c r="B2863" s="94" t="s">
        <v>1773</v>
      </c>
      <c r="C2863" s="94" t="s">
        <v>1782</v>
      </c>
      <c r="D2863" s="94" t="s">
        <v>1486</v>
      </c>
      <c r="E2863" s="17">
        <v>110</v>
      </c>
    </row>
    <row r="2864" spans="1:5" x14ac:dyDescent="0.15">
      <c r="A2864" s="94" t="str">
        <f t="shared" si="44"/>
        <v>Stewart7K456</v>
      </c>
      <c r="B2864" s="94" t="s">
        <v>1773</v>
      </c>
      <c r="C2864" s="94" t="s">
        <v>1782</v>
      </c>
      <c r="D2864" s="94" t="s">
        <v>1486</v>
      </c>
      <c r="E2864" s="17">
        <v>110</v>
      </c>
    </row>
    <row r="2865" spans="1:5" x14ac:dyDescent="0.15">
      <c r="A2865" s="94" t="str">
        <f t="shared" si="44"/>
        <v>Stewart7N352</v>
      </c>
      <c r="B2865" s="94" t="s">
        <v>1773</v>
      </c>
      <c r="C2865" s="94" t="s">
        <v>1780</v>
      </c>
      <c r="D2865" s="94" t="s">
        <v>1488</v>
      </c>
      <c r="E2865" s="17">
        <v>110</v>
      </c>
    </row>
    <row r="2866" spans="1:5" x14ac:dyDescent="0.15">
      <c r="A2866" s="94" t="str">
        <f t="shared" si="44"/>
        <v>Stewart7P632</v>
      </c>
      <c r="B2866" s="94" t="s">
        <v>1773</v>
      </c>
      <c r="C2866" s="94" t="s">
        <v>1101</v>
      </c>
      <c r="D2866" s="94" t="s">
        <v>1492</v>
      </c>
      <c r="E2866" s="17">
        <v>111</v>
      </c>
    </row>
    <row r="2867" spans="1:5" x14ac:dyDescent="0.15">
      <c r="A2867" s="94" t="str">
        <f t="shared" si="44"/>
        <v>Stewart7R848</v>
      </c>
      <c r="B2867" s="94" t="s">
        <v>1773</v>
      </c>
      <c r="C2867" s="94" t="s">
        <v>2451</v>
      </c>
      <c r="D2867" s="94" t="s">
        <v>1786</v>
      </c>
      <c r="E2867" s="17">
        <v>110</v>
      </c>
    </row>
    <row r="2868" spans="1:5" x14ac:dyDescent="0.15">
      <c r="A2868" s="94" t="str">
        <f t="shared" si="44"/>
        <v>Stewart7T231</v>
      </c>
      <c r="B2868" s="94" t="s">
        <v>1773</v>
      </c>
      <c r="C2868" s="94" t="s">
        <v>2289</v>
      </c>
      <c r="D2868" s="94" t="s">
        <v>1487</v>
      </c>
      <c r="E2868" s="17">
        <v>110</v>
      </c>
    </row>
    <row r="2869" spans="1:5" x14ac:dyDescent="0.15">
      <c r="A2869" s="94" t="str">
        <f t="shared" si="44"/>
        <v>Stewart7T630</v>
      </c>
      <c r="B2869" s="94" t="s">
        <v>1773</v>
      </c>
      <c r="C2869" s="94" t="s">
        <v>2290</v>
      </c>
      <c r="D2869" s="94" t="s">
        <v>1487</v>
      </c>
      <c r="E2869" s="17">
        <v>111</v>
      </c>
    </row>
    <row r="2870" spans="1:5" x14ac:dyDescent="0.15">
      <c r="A2870" s="94" t="str">
        <f t="shared" si="44"/>
        <v>Stewart8K266</v>
      </c>
      <c r="B2870" s="94" t="s">
        <v>1773</v>
      </c>
      <c r="C2870" s="94" t="s">
        <v>2450</v>
      </c>
      <c r="D2870" s="94" t="s">
        <v>1486</v>
      </c>
      <c r="E2870" s="17">
        <v>112</v>
      </c>
    </row>
    <row r="2871" spans="1:5" x14ac:dyDescent="0.15">
      <c r="A2871" s="94" t="str">
        <f t="shared" si="44"/>
        <v>Stewart8K339</v>
      </c>
      <c r="B2871" s="94" t="s">
        <v>1773</v>
      </c>
      <c r="C2871" s="94" t="s">
        <v>1775</v>
      </c>
      <c r="D2871" s="94" t="s">
        <v>1486</v>
      </c>
      <c r="E2871" s="17">
        <v>113</v>
      </c>
    </row>
    <row r="2872" spans="1:5" x14ac:dyDescent="0.15">
      <c r="A2872" s="94" t="str">
        <f t="shared" si="44"/>
        <v>Stewart8N206</v>
      </c>
      <c r="B2872" s="94" t="s">
        <v>1773</v>
      </c>
      <c r="C2872" s="94" t="s">
        <v>1776</v>
      </c>
      <c r="D2872" s="94" t="s">
        <v>1488</v>
      </c>
      <c r="E2872" s="17">
        <v>113</v>
      </c>
    </row>
    <row r="2873" spans="1:5" x14ac:dyDescent="0.15">
      <c r="A2873" s="94" t="str">
        <f t="shared" si="44"/>
        <v>Stewart8N734</v>
      </c>
      <c r="B2873" s="94" t="s">
        <v>1773</v>
      </c>
      <c r="C2873" s="94" t="s">
        <v>1781</v>
      </c>
      <c r="D2873" s="94" t="s">
        <v>1488</v>
      </c>
      <c r="E2873" s="17">
        <v>112</v>
      </c>
    </row>
    <row r="2874" spans="1:5" x14ac:dyDescent="0.15">
      <c r="A2874" s="94" t="str">
        <f t="shared" si="44"/>
        <v>Stewart8P757</v>
      </c>
      <c r="B2874" s="94" t="s">
        <v>1773</v>
      </c>
      <c r="C2874" s="94" t="s">
        <v>1102</v>
      </c>
      <c r="D2874" s="94" t="s">
        <v>1484</v>
      </c>
      <c r="E2874" s="17">
        <v>112</v>
      </c>
    </row>
    <row r="2875" spans="1:5" x14ac:dyDescent="0.15">
      <c r="A2875" s="94" t="str">
        <f t="shared" si="44"/>
        <v>Stewart8R403</v>
      </c>
      <c r="B2875" s="94" t="s">
        <v>1773</v>
      </c>
      <c r="C2875" s="94" t="s">
        <v>1779</v>
      </c>
      <c r="D2875" s="94" t="s">
        <v>1786</v>
      </c>
      <c r="E2875" s="17">
        <v>112</v>
      </c>
    </row>
    <row r="2876" spans="1:5" x14ac:dyDescent="0.15">
      <c r="A2876" s="94" t="str">
        <f t="shared" si="44"/>
        <v>Stewart8R439</v>
      </c>
      <c r="B2876" s="94" t="s">
        <v>1773</v>
      </c>
      <c r="C2876" s="94" t="s">
        <v>2452</v>
      </c>
      <c r="D2876" s="94" t="s">
        <v>1786</v>
      </c>
      <c r="E2876" s="17">
        <v>113</v>
      </c>
    </row>
    <row r="2877" spans="1:5" x14ac:dyDescent="0.15">
      <c r="A2877" s="94" t="str">
        <f t="shared" si="44"/>
        <v>Stewart8T266</v>
      </c>
      <c r="B2877" s="94" t="s">
        <v>1773</v>
      </c>
      <c r="C2877" s="94" t="s">
        <v>2291</v>
      </c>
      <c r="D2877" s="94" t="s">
        <v>1487</v>
      </c>
      <c r="E2877" s="17">
        <v>112</v>
      </c>
    </row>
    <row r="2878" spans="1:5" x14ac:dyDescent="0.15">
      <c r="A2878" s="94" t="str">
        <f t="shared" si="44"/>
        <v>Stewart8T266</v>
      </c>
      <c r="B2878" s="94" t="s">
        <v>1773</v>
      </c>
      <c r="C2878" s="94" t="s">
        <v>2291</v>
      </c>
      <c r="D2878" s="94" t="s">
        <v>1487</v>
      </c>
      <c r="E2878" s="17">
        <v>112</v>
      </c>
    </row>
    <row r="2879" spans="1:5" x14ac:dyDescent="0.15">
      <c r="A2879" s="94" t="str">
        <f t="shared" si="44"/>
        <v>Stewart8T339</v>
      </c>
      <c r="B2879" s="94" t="s">
        <v>1773</v>
      </c>
      <c r="C2879" s="94" t="s">
        <v>2292</v>
      </c>
      <c r="D2879" s="94" t="s">
        <v>1487</v>
      </c>
      <c r="E2879" s="17">
        <v>113</v>
      </c>
    </row>
    <row r="2880" spans="1:5" x14ac:dyDescent="0.15">
      <c r="A2880" s="94" t="str">
        <f t="shared" si="44"/>
        <v>Stewart8T339</v>
      </c>
      <c r="B2880" s="94" t="s">
        <v>1773</v>
      </c>
      <c r="C2880" s="94" t="s">
        <v>2292</v>
      </c>
      <c r="D2880" s="94" t="s">
        <v>1487</v>
      </c>
      <c r="E2880" s="17">
        <v>113</v>
      </c>
    </row>
    <row r="2881" spans="1:5" x14ac:dyDescent="0.15">
      <c r="A2881" s="94" t="str">
        <f t="shared" si="44"/>
        <v>Stewart8T339</v>
      </c>
      <c r="B2881" s="94" t="s">
        <v>1773</v>
      </c>
      <c r="C2881" s="94" t="s">
        <v>2292</v>
      </c>
      <c r="D2881" s="94" t="s">
        <v>1487</v>
      </c>
      <c r="E2881" s="17">
        <v>113</v>
      </c>
    </row>
    <row r="2882" spans="1:5" x14ac:dyDescent="0.15">
      <c r="A2882" s="94" t="str">
        <f t="shared" ref="A2882:A2945" si="45">B2882&amp;C2882</f>
        <v>Stewart8T775</v>
      </c>
      <c r="B2882" s="94" t="s">
        <v>1773</v>
      </c>
      <c r="C2882" s="94" t="s">
        <v>1103</v>
      </c>
      <c r="D2882" s="94" t="s">
        <v>1487</v>
      </c>
      <c r="E2882" s="17">
        <v>112</v>
      </c>
    </row>
    <row r="2883" spans="1:5" x14ac:dyDescent="0.15">
      <c r="A2883" s="94" t="str">
        <f t="shared" si="45"/>
        <v>Steyer1152VT3</v>
      </c>
      <c r="B2883" s="94" t="s">
        <v>1104</v>
      </c>
      <c r="C2883" s="94" t="s">
        <v>1105</v>
      </c>
      <c r="D2883" s="94" t="s">
        <v>1487</v>
      </c>
      <c r="E2883" s="17">
        <v>115</v>
      </c>
    </row>
    <row r="2884" spans="1:5" x14ac:dyDescent="0.15">
      <c r="A2884" s="94" t="str">
        <f t="shared" si="45"/>
        <v>STEYER1713</v>
      </c>
      <c r="B2884" s="94" t="s">
        <v>1106</v>
      </c>
      <c r="C2884" s="94" t="s">
        <v>1107</v>
      </c>
      <c r="D2884" s="94" t="s">
        <v>2641</v>
      </c>
      <c r="E2884" s="17">
        <v>114</v>
      </c>
    </row>
    <row r="2885" spans="1:5" x14ac:dyDescent="0.15">
      <c r="A2885" s="94" t="str">
        <f t="shared" si="45"/>
        <v>STEYER1714</v>
      </c>
      <c r="B2885" s="94" t="s">
        <v>1106</v>
      </c>
      <c r="C2885" s="94" t="s">
        <v>1108</v>
      </c>
      <c r="D2885" s="94" t="s">
        <v>2641</v>
      </c>
      <c r="E2885" s="17">
        <v>113</v>
      </c>
    </row>
    <row r="2886" spans="1:5" x14ac:dyDescent="0.15">
      <c r="A2886" s="94" t="str">
        <f t="shared" si="45"/>
        <v>STEYER1863</v>
      </c>
      <c r="B2886" s="94" t="s">
        <v>1106</v>
      </c>
      <c r="C2886" s="94" t="s">
        <v>1109</v>
      </c>
      <c r="D2886" s="94" t="s">
        <v>2641</v>
      </c>
      <c r="E2886" s="17">
        <v>118</v>
      </c>
    </row>
    <row r="2887" spans="1:5" x14ac:dyDescent="0.15">
      <c r="A2887" s="94" t="str">
        <f t="shared" si="45"/>
        <v>STEYER3030</v>
      </c>
      <c r="B2887" s="94" t="s">
        <v>1106</v>
      </c>
      <c r="C2887" s="94" t="s">
        <v>1110</v>
      </c>
      <c r="D2887" s="94" t="s">
        <v>2641</v>
      </c>
      <c r="E2887" s="17">
        <v>118</v>
      </c>
    </row>
    <row r="2888" spans="1:5" x14ac:dyDescent="0.15">
      <c r="A2888" s="94" t="str">
        <f t="shared" si="45"/>
        <v>STEYER3040</v>
      </c>
      <c r="B2888" s="94" t="s">
        <v>1106</v>
      </c>
      <c r="C2888" s="94" t="s">
        <v>1111</v>
      </c>
      <c r="D2888" s="94" t="s">
        <v>2641</v>
      </c>
      <c r="E2888" s="17">
        <v>118</v>
      </c>
    </row>
    <row r="2889" spans="1:5" x14ac:dyDescent="0.15">
      <c r="A2889" s="94" t="str">
        <f t="shared" si="45"/>
        <v>Stine9417RR</v>
      </c>
      <c r="B2889" s="94" t="s">
        <v>41</v>
      </c>
      <c r="C2889" s="94" t="s">
        <v>719</v>
      </c>
      <c r="D2889" s="94" t="s">
        <v>1786</v>
      </c>
      <c r="E2889" s="17">
        <v>99</v>
      </c>
    </row>
    <row r="2890" spans="1:5" x14ac:dyDescent="0.15">
      <c r="A2890" s="94" t="str">
        <f t="shared" si="45"/>
        <v>Stine9417VT3</v>
      </c>
      <c r="B2890" s="94" t="s">
        <v>41</v>
      </c>
      <c r="C2890" s="94" t="s">
        <v>1562</v>
      </c>
      <c r="D2890" s="94" t="s">
        <v>1487</v>
      </c>
      <c r="E2890" s="17">
        <v>99</v>
      </c>
    </row>
    <row r="2891" spans="1:5" x14ac:dyDescent="0.15">
      <c r="A2891" s="94" t="str">
        <f t="shared" si="45"/>
        <v>Stine9418VT3</v>
      </c>
      <c r="B2891" s="94" t="s">
        <v>41</v>
      </c>
      <c r="C2891" s="94" t="s">
        <v>1561</v>
      </c>
      <c r="D2891" s="94" t="s">
        <v>1487</v>
      </c>
      <c r="E2891" s="17">
        <v>100</v>
      </c>
    </row>
    <row r="2892" spans="1:5" x14ac:dyDescent="0.15">
      <c r="A2892" s="94" t="str">
        <f t="shared" si="45"/>
        <v>Stine9419GT</v>
      </c>
      <c r="B2892" s="94" t="s">
        <v>41</v>
      </c>
      <c r="C2892" s="94" t="s">
        <v>720</v>
      </c>
      <c r="D2892" s="94" t="s">
        <v>7</v>
      </c>
      <c r="E2892" s="17">
        <v>98</v>
      </c>
    </row>
    <row r="2893" spans="1:5" x14ac:dyDescent="0.15">
      <c r="A2893" s="94" t="str">
        <f t="shared" si="45"/>
        <v>Stine9523VT3</v>
      </c>
      <c r="B2893" s="94" t="s">
        <v>41</v>
      </c>
      <c r="C2893" s="94" t="s">
        <v>1112</v>
      </c>
      <c r="D2893" s="94" t="s">
        <v>1487</v>
      </c>
      <c r="E2893" s="17">
        <v>104</v>
      </c>
    </row>
    <row r="2894" spans="1:5" x14ac:dyDescent="0.15">
      <c r="A2894" s="94" t="str">
        <f t="shared" si="45"/>
        <v>Stine9525VT3</v>
      </c>
      <c r="B2894" s="94" t="s">
        <v>41</v>
      </c>
      <c r="C2894" s="94" t="s">
        <v>1566</v>
      </c>
      <c r="D2894" s="94" t="s">
        <v>1487</v>
      </c>
      <c r="E2894" s="17">
        <v>106</v>
      </c>
    </row>
    <row r="2895" spans="1:5" x14ac:dyDescent="0.15">
      <c r="A2895" s="94" t="str">
        <f t="shared" si="45"/>
        <v>Stine9526VT3</v>
      </c>
      <c r="B2895" s="94" t="s">
        <v>41</v>
      </c>
      <c r="C2895" s="94" t="s">
        <v>1563</v>
      </c>
      <c r="D2895" s="94" t="s">
        <v>1487</v>
      </c>
      <c r="E2895" s="17">
        <v>106</v>
      </c>
    </row>
    <row r="2896" spans="1:5" x14ac:dyDescent="0.15">
      <c r="A2896" s="94" t="str">
        <f t="shared" si="45"/>
        <v>Stine9527VT3</v>
      </c>
      <c r="B2896" s="94" t="s">
        <v>41</v>
      </c>
      <c r="C2896" s="94" t="s">
        <v>442</v>
      </c>
      <c r="D2896" s="94" t="s">
        <v>1487</v>
      </c>
      <c r="E2896" s="17">
        <v>106</v>
      </c>
    </row>
    <row r="2897" spans="1:5" x14ac:dyDescent="0.15">
      <c r="A2897" s="94" t="str">
        <f t="shared" si="45"/>
        <v>Stine9528VT3Pro</v>
      </c>
      <c r="B2897" s="94" t="s">
        <v>41</v>
      </c>
      <c r="C2897" s="94" t="s">
        <v>721</v>
      </c>
      <c r="D2897" s="94" t="s">
        <v>490</v>
      </c>
      <c r="E2897" s="17">
        <v>106</v>
      </c>
    </row>
    <row r="2898" spans="1:5" x14ac:dyDescent="0.15">
      <c r="A2898" s="94" t="str">
        <f t="shared" si="45"/>
        <v>Stine9529</v>
      </c>
      <c r="B2898" s="94" t="s">
        <v>41</v>
      </c>
      <c r="C2898" s="94" t="s">
        <v>722</v>
      </c>
      <c r="D2898" s="94" t="s">
        <v>2641</v>
      </c>
      <c r="E2898" s="17">
        <v>105</v>
      </c>
    </row>
    <row r="2899" spans="1:5" x14ac:dyDescent="0.15">
      <c r="A2899" s="94" t="str">
        <f t="shared" si="45"/>
        <v>Stine9530HXT</v>
      </c>
      <c r="B2899" s="94" t="s">
        <v>41</v>
      </c>
      <c r="C2899" s="94" t="s">
        <v>723</v>
      </c>
      <c r="D2899" s="94" t="s">
        <v>1788</v>
      </c>
      <c r="E2899" s="17">
        <v>105</v>
      </c>
    </row>
    <row r="2900" spans="1:5" x14ac:dyDescent="0.15">
      <c r="A2900" s="94" t="str">
        <f t="shared" si="45"/>
        <v>Stine9623VT3</v>
      </c>
      <c r="B2900" s="94" t="s">
        <v>41</v>
      </c>
      <c r="C2900" s="94" t="s">
        <v>1569</v>
      </c>
      <c r="D2900" s="94" t="s">
        <v>1487</v>
      </c>
      <c r="E2900" s="17">
        <v>108</v>
      </c>
    </row>
    <row r="2901" spans="1:5" x14ac:dyDescent="0.15">
      <c r="A2901" s="94" t="str">
        <f t="shared" si="45"/>
        <v>Stine9624VT3</v>
      </c>
      <c r="B2901" s="94" t="s">
        <v>41</v>
      </c>
      <c r="C2901" s="94" t="s">
        <v>1568</v>
      </c>
      <c r="D2901" s="94" t="s">
        <v>1487</v>
      </c>
      <c r="E2901" s="17">
        <v>109</v>
      </c>
    </row>
    <row r="2902" spans="1:5" x14ac:dyDescent="0.15">
      <c r="A2902" s="94" t="str">
        <f t="shared" si="45"/>
        <v>Stine9625VT3</v>
      </c>
      <c r="B2902" s="94" t="s">
        <v>41</v>
      </c>
      <c r="C2902" s="94" t="s">
        <v>1565</v>
      </c>
      <c r="D2902" s="94" t="s">
        <v>1487</v>
      </c>
      <c r="E2902" s="17">
        <v>109</v>
      </c>
    </row>
    <row r="2903" spans="1:5" x14ac:dyDescent="0.15">
      <c r="A2903" s="94" t="str">
        <f t="shared" si="45"/>
        <v>Stine9626VT3</v>
      </c>
      <c r="B2903" s="94" t="s">
        <v>41</v>
      </c>
      <c r="C2903" s="94" t="s">
        <v>3264</v>
      </c>
      <c r="D2903" s="94" t="s">
        <v>1487</v>
      </c>
      <c r="E2903" s="17">
        <v>109</v>
      </c>
    </row>
    <row r="2904" spans="1:5" x14ac:dyDescent="0.15">
      <c r="A2904" s="94" t="str">
        <f t="shared" si="45"/>
        <v>Stine9720VT3</v>
      </c>
      <c r="B2904" s="94" t="s">
        <v>41</v>
      </c>
      <c r="C2904" s="94" t="s">
        <v>2514</v>
      </c>
      <c r="D2904" s="94" t="s">
        <v>1487</v>
      </c>
      <c r="E2904" s="17">
        <v>111</v>
      </c>
    </row>
    <row r="2905" spans="1:5" x14ac:dyDescent="0.15">
      <c r="A2905" s="94" t="str">
        <f t="shared" si="45"/>
        <v>Stine9721RRYGCB</v>
      </c>
      <c r="B2905" s="94" t="s">
        <v>41</v>
      </c>
      <c r="C2905" s="94" t="s">
        <v>1560</v>
      </c>
      <c r="D2905" s="94" t="s">
        <v>1488</v>
      </c>
      <c r="E2905" s="17">
        <v>111</v>
      </c>
    </row>
    <row r="2906" spans="1:5" x14ac:dyDescent="0.15">
      <c r="A2906" s="94" t="str">
        <f t="shared" si="45"/>
        <v>Stine9721RRYGPL</v>
      </c>
      <c r="B2906" s="94" t="s">
        <v>41</v>
      </c>
      <c r="C2906" s="94" t="s">
        <v>42</v>
      </c>
      <c r="D2906" s="94" t="s">
        <v>1486</v>
      </c>
      <c r="E2906" s="17">
        <v>111</v>
      </c>
    </row>
    <row r="2907" spans="1:5" x14ac:dyDescent="0.15">
      <c r="A2907" s="94" t="str">
        <f t="shared" si="45"/>
        <v>Stine9721VT3</v>
      </c>
      <c r="B2907" s="94" t="s">
        <v>41</v>
      </c>
      <c r="C2907" s="94" t="s">
        <v>2513</v>
      </c>
      <c r="D2907" s="94" t="s">
        <v>1487</v>
      </c>
      <c r="E2907" s="17">
        <v>111</v>
      </c>
    </row>
    <row r="2908" spans="1:5" x14ac:dyDescent="0.15">
      <c r="A2908" s="94" t="str">
        <f t="shared" si="45"/>
        <v>Stine9724HX</v>
      </c>
      <c r="B2908" s="94" t="s">
        <v>41</v>
      </c>
      <c r="C2908" s="94" t="s">
        <v>2515</v>
      </c>
      <c r="D2908" s="94" t="s">
        <v>1485</v>
      </c>
      <c r="E2908" s="17">
        <v>111</v>
      </c>
    </row>
    <row r="2909" spans="1:5" x14ac:dyDescent="0.15">
      <c r="A2909" s="94" t="str">
        <f t="shared" si="45"/>
        <v>Stine9724VT3</v>
      </c>
      <c r="B2909" s="94" t="s">
        <v>41</v>
      </c>
      <c r="C2909" s="94" t="s">
        <v>1567</v>
      </c>
      <c r="D2909" s="94" t="s">
        <v>1487</v>
      </c>
      <c r="E2909" s="17">
        <v>111</v>
      </c>
    </row>
    <row r="2910" spans="1:5" x14ac:dyDescent="0.15">
      <c r="A2910" s="94" t="str">
        <f t="shared" si="45"/>
        <v>Stine9725VT3</v>
      </c>
      <c r="B2910" s="94" t="s">
        <v>41</v>
      </c>
      <c r="C2910" s="94" t="s">
        <v>1113</v>
      </c>
      <c r="D2910" s="94" t="s">
        <v>1487</v>
      </c>
      <c r="E2910" s="17">
        <v>113</v>
      </c>
    </row>
    <row r="2911" spans="1:5" x14ac:dyDescent="0.15">
      <c r="A2911" s="94" t="str">
        <f t="shared" si="45"/>
        <v>Stine9726VT3</v>
      </c>
      <c r="B2911" s="94" t="s">
        <v>41</v>
      </c>
      <c r="C2911" s="94" t="s">
        <v>1114</v>
      </c>
      <c r="D2911" s="94" t="s">
        <v>1487</v>
      </c>
      <c r="E2911" s="17">
        <v>111</v>
      </c>
    </row>
    <row r="2912" spans="1:5" x14ac:dyDescent="0.15">
      <c r="A2912" s="94" t="str">
        <f t="shared" si="45"/>
        <v>Stine9726VT3Pro</v>
      </c>
      <c r="B2912" s="94" t="s">
        <v>41</v>
      </c>
      <c r="C2912" s="94" t="s">
        <v>724</v>
      </c>
      <c r="D2912" s="94" t="s">
        <v>490</v>
      </c>
      <c r="E2912" s="17">
        <v>113</v>
      </c>
    </row>
    <row r="2913" spans="1:5" x14ac:dyDescent="0.15">
      <c r="A2913" s="94" t="str">
        <f t="shared" si="45"/>
        <v>Stine9727VT3Pro</v>
      </c>
      <c r="B2913" s="94" t="s">
        <v>41</v>
      </c>
      <c r="C2913" s="94" t="s">
        <v>725</v>
      </c>
      <c r="D2913" s="94" t="s">
        <v>490</v>
      </c>
      <c r="E2913" s="17">
        <v>113</v>
      </c>
    </row>
    <row r="2914" spans="1:5" x14ac:dyDescent="0.15">
      <c r="A2914" s="94" t="str">
        <f t="shared" si="45"/>
        <v>Stine9728RR</v>
      </c>
      <c r="B2914" s="94" t="s">
        <v>41</v>
      </c>
      <c r="C2914" s="94" t="s">
        <v>726</v>
      </c>
      <c r="D2914" s="94" t="s">
        <v>1786</v>
      </c>
      <c r="E2914" s="17">
        <v>113</v>
      </c>
    </row>
    <row r="2915" spans="1:5" x14ac:dyDescent="0.15">
      <c r="A2915" s="94" t="str">
        <f t="shared" si="45"/>
        <v>Stine9728VT3Pro</v>
      </c>
      <c r="B2915" s="94" t="s">
        <v>41</v>
      </c>
      <c r="C2915" s="94" t="s">
        <v>727</v>
      </c>
      <c r="D2915" s="94" t="s">
        <v>490</v>
      </c>
      <c r="E2915" s="17">
        <v>113</v>
      </c>
    </row>
    <row r="2916" spans="1:5" x14ac:dyDescent="0.15">
      <c r="A2916" s="94" t="str">
        <f t="shared" si="45"/>
        <v>Stine9806VT3</v>
      </c>
      <c r="B2916" s="94" t="s">
        <v>41</v>
      </c>
      <c r="C2916" s="94" t="s">
        <v>1564</v>
      </c>
      <c r="D2916" s="94" t="s">
        <v>1487</v>
      </c>
      <c r="E2916" s="17">
        <v>115</v>
      </c>
    </row>
    <row r="2917" spans="1:5" x14ac:dyDescent="0.15">
      <c r="A2917" s="94" t="str">
        <f t="shared" si="45"/>
        <v>Stone617</v>
      </c>
      <c r="B2917" s="94" t="s">
        <v>1344</v>
      </c>
      <c r="C2917" s="94" t="s">
        <v>728</v>
      </c>
      <c r="D2917" s="94" t="s">
        <v>2641</v>
      </c>
      <c r="E2917" s="17">
        <v>111</v>
      </c>
    </row>
    <row r="2918" spans="1:5" x14ac:dyDescent="0.15">
      <c r="A2918" s="94" t="str">
        <f t="shared" si="45"/>
        <v>Stone637</v>
      </c>
      <c r="B2918" s="94" t="s">
        <v>1344</v>
      </c>
      <c r="C2918" s="94" t="s">
        <v>729</v>
      </c>
      <c r="D2918" s="94" t="s">
        <v>2641</v>
      </c>
      <c r="E2918" s="17">
        <v>112</v>
      </c>
    </row>
    <row r="2919" spans="1:5" x14ac:dyDescent="0.15">
      <c r="A2919" s="94" t="str">
        <f t="shared" si="45"/>
        <v>Stone6T672</v>
      </c>
      <c r="B2919" s="94" t="s">
        <v>1344</v>
      </c>
      <c r="C2919" s="94" t="s">
        <v>730</v>
      </c>
      <c r="D2919" s="94" t="s">
        <v>1487</v>
      </c>
      <c r="E2919" s="17">
        <v>107</v>
      </c>
    </row>
    <row r="2920" spans="1:5" x14ac:dyDescent="0.15">
      <c r="A2920" s="94" t="str">
        <f t="shared" si="45"/>
        <v>Stone6T672</v>
      </c>
      <c r="B2920" s="94" t="s">
        <v>1344</v>
      </c>
      <c r="C2920" s="94" t="s">
        <v>730</v>
      </c>
      <c r="D2920" s="94" t="s">
        <v>1487</v>
      </c>
      <c r="E2920" s="17">
        <v>107</v>
      </c>
    </row>
    <row r="2921" spans="1:5" x14ac:dyDescent="0.15">
      <c r="A2921" s="94" t="str">
        <f t="shared" si="45"/>
        <v>Stone7R667</v>
      </c>
      <c r="B2921" s="94" t="s">
        <v>1344</v>
      </c>
      <c r="C2921" s="94" t="s">
        <v>731</v>
      </c>
      <c r="D2921" s="94" t="s">
        <v>1786</v>
      </c>
      <c r="E2921" s="17">
        <v>108</v>
      </c>
    </row>
    <row r="2922" spans="1:5" x14ac:dyDescent="0.15">
      <c r="A2922" s="94" t="str">
        <f t="shared" si="45"/>
        <v>Stone7R668</v>
      </c>
      <c r="B2922" s="94" t="s">
        <v>1344</v>
      </c>
      <c r="C2922" s="94" t="s">
        <v>732</v>
      </c>
      <c r="D2922" s="94" t="s">
        <v>1487</v>
      </c>
      <c r="E2922" s="17">
        <v>108</v>
      </c>
    </row>
    <row r="2923" spans="1:5" x14ac:dyDescent="0.15">
      <c r="A2923" s="94" t="str">
        <f t="shared" si="45"/>
        <v>Stone7R761</v>
      </c>
      <c r="B2923" s="94" t="s">
        <v>1344</v>
      </c>
      <c r="C2923" s="94" t="s">
        <v>3265</v>
      </c>
      <c r="D2923" s="94" t="s">
        <v>1786</v>
      </c>
      <c r="E2923" s="17">
        <v>112</v>
      </c>
    </row>
    <row r="2924" spans="1:5" x14ac:dyDescent="0.15">
      <c r="A2924" s="94" t="str">
        <f t="shared" si="45"/>
        <v>Stone7R761</v>
      </c>
      <c r="B2924" s="94" t="s">
        <v>1344</v>
      </c>
      <c r="C2924" s="94" t="s">
        <v>3265</v>
      </c>
      <c r="D2924" s="94" t="s">
        <v>1786</v>
      </c>
      <c r="E2924" s="17">
        <v>112</v>
      </c>
    </row>
    <row r="2925" spans="1:5" x14ac:dyDescent="0.15">
      <c r="A2925" s="94" t="str">
        <f t="shared" si="45"/>
        <v>Stone7R770</v>
      </c>
      <c r="B2925" s="94" t="s">
        <v>1344</v>
      </c>
      <c r="C2925" s="94" t="s">
        <v>733</v>
      </c>
      <c r="D2925" s="94" t="s">
        <v>1786</v>
      </c>
      <c r="E2925" s="17">
        <v>113</v>
      </c>
    </row>
    <row r="2926" spans="1:5" x14ac:dyDescent="0.15">
      <c r="A2926" s="94" t="str">
        <f t="shared" si="45"/>
        <v>Stone7R923</v>
      </c>
      <c r="B2926" s="94" t="s">
        <v>1344</v>
      </c>
      <c r="C2926" s="94" t="s">
        <v>3266</v>
      </c>
      <c r="D2926" s="94" t="s">
        <v>1786</v>
      </c>
      <c r="E2926" s="17">
        <v>110</v>
      </c>
    </row>
    <row r="2927" spans="1:5" x14ac:dyDescent="0.15">
      <c r="A2927" s="94" t="str">
        <f t="shared" si="45"/>
        <v>Stone7T202</v>
      </c>
      <c r="B2927" s="94" t="s">
        <v>1344</v>
      </c>
      <c r="C2927" s="94" t="s">
        <v>734</v>
      </c>
      <c r="D2927" s="94" t="s">
        <v>1487</v>
      </c>
      <c r="E2927" s="17">
        <v>109</v>
      </c>
    </row>
    <row r="2928" spans="1:5" x14ac:dyDescent="0.15">
      <c r="A2928" s="94" t="str">
        <f t="shared" si="45"/>
        <v>Stone7T231</v>
      </c>
      <c r="B2928" s="94" t="s">
        <v>1344</v>
      </c>
      <c r="C2928" s="94" t="s">
        <v>2289</v>
      </c>
      <c r="D2928" s="94" t="s">
        <v>1487</v>
      </c>
      <c r="E2928" s="17">
        <v>111</v>
      </c>
    </row>
    <row r="2929" spans="1:5" x14ac:dyDescent="0.15">
      <c r="A2929" s="94" t="str">
        <f t="shared" si="45"/>
        <v>Stone7T231</v>
      </c>
      <c r="B2929" s="94" t="s">
        <v>1344</v>
      </c>
      <c r="C2929" s="94" t="s">
        <v>2289</v>
      </c>
      <c r="D2929" s="94" t="s">
        <v>1487</v>
      </c>
      <c r="E2929" s="17">
        <v>111</v>
      </c>
    </row>
    <row r="2930" spans="1:5" x14ac:dyDescent="0.15">
      <c r="A2930" s="94" t="str">
        <f t="shared" si="45"/>
        <v>Stone7T668</v>
      </c>
      <c r="B2930" s="94" t="s">
        <v>1344</v>
      </c>
      <c r="C2930" s="94" t="s">
        <v>735</v>
      </c>
      <c r="D2930" s="94" t="s">
        <v>1487</v>
      </c>
      <c r="E2930" s="17">
        <v>108</v>
      </c>
    </row>
    <row r="2931" spans="1:5" x14ac:dyDescent="0.15">
      <c r="A2931" s="94" t="str">
        <f t="shared" si="45"/>
        <v>Stone7T683</v>
      </c>
      <c r="B2931" s="94" t="s">
        <v>1344</v>
      </c>
      <c r="C2931" s="94" t="s">
        <v>736</v>
      </c>
      <c r="D2931" s="94" t="s">
        <v>1487</v>
      </c>
      <c r="E2931" s="17">
        <v>110</v>
      </c>
    </row>
    <row r="2932" spans="1:5" x14ac:dyDescent="0.15">
      <c r="A2932" s="94" t="str">
        <f t="shared" si="45"/>
        <v>Stone7T683</v>
      </c>
      <c r="B2932" s="94" t="s">
        <v>1344</v>
      </c>
      <c r="C2932" s="94" t="s">
        <v>736</v>
      </c>
      <c r="D2932" s="94" t="s">
        <v>1487</v>
      </c>
      <c r="E2932" s="17">
        <v>110</v>
      </c>
    </row>
    <row r="2933" spans="1:5" x14ac:dyDescent="0.15">
      <c r="A2933" s="94" t="str">
        <f t="shared" si="45"/>
        <v>Stone7T765</v>
      </c>
      <c r="B2933" s="94" t="s">
        <v>1344</v>
      </c>
      <c r="C2933" s="94" t="s">
        <v>737</v>
      </c>
      <c r="D2933" s="94" t="s">
        <v>1487</v>
      </c>
      <c r="E2933" s="17">
        <v>112</v>
      </c>
    </row>
    <row r="2934" spans="1:5" x14ac:dyDescent="0.15">
      <c r="A2934" s="94" t="str">
        <f t="shared" si="45"/>
        <v>Stone7T765</v>
      </c>
      <c r="B2934" s="94" t="s">
        <v>1344</v>
      </c>
      <c r="C2934" s="94" t="s">
        <v>737</v>
      </c>
      <c r="D2934" s="94" t="s">
        <v>1487</v>
      </c>
      <c r="E2934" s="17">
        <v>112</v>
      </c>
    </row>
    <row r="2935" spans="1:5" x14ac:dyDescent="0.15">
      <c r="A2935" s="94" t="str">
        <f t="shared" si="45"/>
        <v>Stone7T927</v>
      </c>
      <c r="B2935" s="94" t="s">
        <v>1344</v>
      </c>
      <c r="C2935" s="94" t="s">
        <v>738</v>
      </c>
      <c r="D2935" s="94" t="s">
        <v>1487</v>
      </c>
      <c r="E2935" s="17">
        <v>110</v>
      </c>
    </row>
    <row r="2936" spans="1:5" x14ac:dyDescent="0.15">
      <c r="A2936" s="94" t="str">
        <f t="shared" si="45"/>
        <v>Stone7T927</v>
      </c>
      <c r="B2936" s="94" t="s">
        <v>1344</v>
      </c>
      <c r="C2936" s="94" t="s">
        <v>738</v>
      </c>
      <c r="D2936" s="94" t="s">
        <v>1487</v>
      </c>
      <c r="E2936" s="17">
        <v>110</v>
      </c>
    </row>
    <row r="2937" spans="1:5" x14ac:dyDescent="0.15">
      <c r="A2937" s="94" t="str">
        <f t="shared" si="45"/>
        <v>Stone7V770</v>
      </c>
      <c r="B2937" s="94" t="s">
        <v>1344</v>
      </c>
      <c r="C2937" s="94" t="s">
        <v>739</v>
      </c>
      <c r="D2937" s="94" t="s">
        <v>780</v>
      </c>
      <c r="E2937" s="17">
        <v>113</v>
      </c>
    </row>
    <row r="2938" spans="1:5" x14ac:dyDescent="0.15">
      <c r="A2938" s="94" t="str">
        <f t="shared" si="45"/>
        <v>Stone8R403</v>
      </c>
      <c r="B2938" s="94" t="s">
        <v>1344</v>
      </c>
      <c r="C2938" s="94" t="s">
        <v>1779</v>
      </c>
      <c r="D2938" s="94" t="s">
        <v>1786</v>
      </c>
      <c r="E2938" s="17">
        <v>112</v>
      </c>
    </row>
    <row r="2939" spans="1:5" x14ac:dyDescent="0.15">
      <c r="A2939" s="94" t="str">
        <f t="shared" si="45"/>
        <v>Stone8R403</v>
      </c>
      <c r="B2939" s="94" t="s">
        <v>1344</v>
      </c>
      <c r="C2939" s="94" t="s">
        <v>1779</v>
      </c>
      <c r="D2939" s="94" t="s">
        <v>1786</v>
      </c>
      <c r="E2939" s="17">
        <v>112</v>
      </c>
    </row>
    <row r="2940" spans="1:5" x14ac:dyDescent="0.15">
      <c r="A2940" s="94" t="str">
        <f t="shared" si="45"/>
        <v>Stone8R403</v>
      </c>
      <c r="B2940" s="94" t="s">
        <v>1344</v>
      </c>
      <c r="C2940" s="94" t="s">
        <v>1779</v>
      </c>
      <c r="D2940" s="94" t="s">
        <v>1786</v>
      </c>
      <c r="E2940" s="17">
        <v>112</v>
      </c>
    </row>
    <row r="2941" spans="1:5" x14ac:dyDescent="0.15">
      <c r="A2941" s="94" t="str">
        <f t="shared" si="45"/>
        <v>Stone8R407</v>
      </c>
      <c r="B2941" s="94" t="s">
        <v>1344</v>
      </c>
      <c r="C2941" s="94" t="s">
        <v>740</v>
      </c>
      <c r="D2941" s="94" t="s">
        <v>1786</v>
      </c>
      <c r="E2941" s="17">
        <v>113</v>
      </c>
    </row>
    <row r="2942" spans="1:5" x14ac:dyDescent="0.15">
      <c r="A2942" s="94" t="str">
        <f t="shared" si="45"/>
        <v>Stone8T212</v>
      </c>
      <c r="B2942" s="94" t="s">
        <v>1344</v>
      </c>
      <c r="C2942" s="94" t="s">
        <v>741</v>
      </c>
      <c r="D2942" s="94" t="s">
        <v>1487</v>
      </c>
      <c r="E2942" s="17">
        <v>114</v>
      </c>
    </row>
    <row r="2943" spans="1:5" x14ac:dyDescent="0.15">
      <c r="A2943" s="94" t="str">
        <f t="shared" si="45"/>
        <v>Stone8T266</v>
      </c>
      <c r="B2943" s="94" t="s">
        <v>1344</v>
      </c>
      <c r="C2943" s="94" t="s">
        <v>2291</v>
      </c>
      <c r="D2943" s="94" t="s">
        <v>1487</v>
      </c>
      <c r="E2943" s="17">
        <v>112</v>
      </c>
    </row>
    <row r="2944" spans="1:5" x14ac:dyDescent="0.15">
      <c r="A2944" s="94" t="str">
        <f t="shared" si="45"/>
        <v>Stone8T266</v>
      </c>
      <c r="B2944" s="94" t="s">
        <v>1344</v>
      </c>
      <c r="C2944" s="94" t="s">
        <v>2291</v>
      </c>
      <c r="D2944" s="94" t="s">
        <v>1487</v>
      </c>
      <c r="E2944" s="17">
        <v>112</v>
      </c>
    </row>
    <row r="2945" spans="1:5" x14ac:dyDescent="0.15">
      <c r="A2945" s="94" t="str">
        <f t="shared" si="45"/>
        <v>Stone8T266</v>
      </c>
      <c r="B2945" s="94" t="s">
        <v>1344</v>
      </c>
      <c r="C2945" s="94" t="s">
        <v>2291</v>
      </c>
      <c r="D2945" s="94" t="s">
        <v>1487</v>
      </c>
      <c r="E2945" s="17">
        <v>112</v>
      </c>
    </row>
    <row r="2946" spans="1:5" x14ac:dyDescent="0.15">
      <c r="A2946" s="94" t="str">
        <f t="shared" ref="A2946:A3009" si="46">B2946&amp;C2946</f>
        <v>Stone8T266</v>
      </c>
      <c r="B2946" s="94" t="s">
        <v>1344</v>
      </c>
      <c r="C2946" s="94" t="s">
        <v>2291</v>
      </c>
      <c r="D2946" s="94" t="s">
        <v>1487</v>
      </c>
      <c r="E2946" s="17">
        <v>112</v>
      </c>
    </row>
    <row r="2947" spans="1:5" x14ac:dyDescent="0.15">
      <c r="A2947" s="94" t="str">
        <f t="shared" si="46"/>
        <v>Stone8T266</v>
      </c>
      <c r="B2947" s="94" t="s">
        <v>1344</v>
      </c>
      <c r="C2947" s="94" t="s">
        <v>2291</v>
      </c>
      <c r="D2947" s="94" t="s">
        <v>1487</v>
      </c>
      <c r="E2947" s="17">
        <v>112</v>
      </c>
    </row>
    <row r="2948" spans="1:5" x14ac:dyDescent="0.15">
      <c r="A2948" s="94" t="str">
        <f t="shared" si="46"/>
        <v>Stone8T339</v>
      </c>
      <c r="B2948" s="94" t="s">
        <v>1344</v>
      </c>
      <c r="C2948" s="94" t="s">
        <v>2292</v>
      </c>
      <c r="D2948" s="94" t="s">
        <v>1487</v>
      </c>
      <c r="E2948" s="17">
        <v>112</v>
      </c>
    </row>
    <row r="2949" spans="1:5" x14ac:dyDescent="0.15">
      <c r="A2949" s="94" t="str">
        <f t="shared" si="46"/>
        <v>Stone8T468</v>
      </c>
      <c r="B2949" s="94" t="s">
        <v>1344</v>
      </c>
      <c r="C2949" s="94" t="s">
        <v>1124</v>
      </c>
      <c r="D2949" s="94" t="s">
        <v>1487</v>
      </c>
      <c r="E2949" s="17">
        <v>113</v>
      </c>
    </row>
    <row r="2950" spans="1:5" x14ac:dyDescent="0.15">
      <c r="A2950" s="94" t="str">
        <f t="shared" si="46"/>
        <v>Stone8T468</v>
      </c>
      <c r="B2950" s="94" t="s">
        <v>1344</v>
      </c>
      <c r="C2950" s="94" t="s">
        <v>1124</v>
      </c>
      <c r="D2950" s="94" t="s">
        <v>1487</v>
      </c>
      <c r="E2950" s="17">
        <v>113</v>
      </c>
    </row>
    <row r="2951" spans="1:5" x14ac:dyDescent="0.15">
      <c r="A2951" s="94" t="str">
        <f t="shared" si="46"/>
        <v>Stone8T597</v>
      </c>
      <c r="B2951" s="94" t="s">
        <v>1344</v>
      </c>
      <c r="C2951" s="94" t="s">
        <v>742</v>
      </c>
      <c r="D2951" s="94" t="s">
        <v>1487</v>
      </c>
      <c r="E2951" s="17">
        <v>115</v>
      </c>
    </row>
    <row r="2952" spans="1:5" x14ac:dyDescent="0.15">
      <c r="A2952" s="94" t="str">
        <f t="shared" si="46"/>
        <v>Taylor1930RR/YG+</v>
      </c>
      <c r="B2952" s="94" t="s">
        <v>1960</v>
      </c>
      <c r="C2952" s="94" t="s">
        <v>44</v>
      </c>
      <c r="D2952" s="94" t="s">
        <v>1487</v>
      </c>
      <c r="E2952" s="17">
        <v>112</v>
      </c>
    </row>
    <row r="2953" spans="1:5" x14ac:dyDescent="0.15">
      <c r="A2953" s="94" t="str">
        <f t="shared" si="46"/>
        <v>Taylor2230HX</v>
      </c>
      <c r="B2953" s="94" t="s">
        <v>1960</v>
      </c>
      <c r="C2953" s="94" t="s">
        <v>45</v>
      </c>
      <c r="D2953" s="94" t="s">
        <v>1485</v>
      </c>
      <c r="E2953" s="17">
        <v>112</v>
      </c>
    </row>
    <row r="2954" spans="1:5" x14ac:dyDescent="0.15">
      <c r="A2954" s="94" t="str">
        <f t="shared" si="46"/>
        <v>Taylor630RR</v>
      </c>
      <c r="B2954" s="94" t="s">
        <v>1960</v>
      </c>
      <c r="C2954" s="94" t="s">
        <v>46</v>
      </c>
      <c r="D2954" s="94" t="s">
        <v>1786</v>
      </c>
      <c r="E2954" s="17">
        <v>112</v>
      </c>
    </row>
    <row r="2955" spans="1:5" x14ac:dyDescent="0.15">
      <c r="A2955" s="94" t="str">
        <f t="shared" si="46"/>
        <v>Taylor644R</v>
      </c>
      <c r="B2955" s="94" t="s">
        <v>1960</v>
      </c>
      <c r="C2955" s="94" t="s">
        <v>47</v>
      </c>
      <c r="D2955" s="94" t="s">
        <v>1786</v>
      </c>
      <c r="E2955" s="17">
        <v>114</v>
      </c>
    </row>
    <row r="2956" spans="1:5" x14ac:dyDescent="0.15">
      <c r="A2956" s="94" t="str">
        <f t="shared" si="46"/>
        <v>Taylor730</v>
      </c>
      <c r="B2956" s="94" t="s">
        <v>1960</v>
      </c>
      <c r="C2956" s="94" t="s">
        <v>43</v>
      </c>
      <c r="D2956" s="94" t="s">
        <v>2641</v>
      </c>
      <c r="E2956" s="17">
        <v>112</v>
      </c>
    </row>
    <row r="2957" spans="1:5" x14ac:dyDescent="0.15">
      <c r="A2957" s="94" t="str">
        <f t="shared" si="46"/>
        <v>Taylor830BT</v>
      </c>
      <c r="B2957" s="94" t="s">
        <v>1960</v>
      </c>
      <c r="C2957" s="94" t="s">
        <v>1777</v>
      </c>
      <c r="D2957" s="94" t="s">
        <v>1492</v>
      </c>
      <c r="E2957" s="17">
        <v>112</v>
      </c>
    </row>
    <row r="2958" spans="1:5" x14ac:dyDescent="0.15">
      <c r="A2958" s="94" t="str">
        <f t="shared" si="46"/>
        <v>Taylor930RR/BT</v>
      </c>
      <c r="B2958" s="94" t="s">
        <v>1960</v>
      </c>
      <c r="C2958" s="94" t="s">
        <v>1778</v>
      </c>
      <c r="D2958" s="94" t="s">
        <v>1488</v>
      </c>
      <c r="E2958" s="17">
        <v>112</v>
      </c>
    </row>
    <row r="2959" spans="1:5" x14ac:dyDescent="0.15">
      <c r="A2959" s="94" t="str">
        <f t="shared" si="46"/>
        <v>Terral24R83</v>
      </c>
      <c r="B2959" s="94" t="s">
        <v>1115</v>
      </c>
      <c r="C2959" s="94" t="s">
        <v>1116</v>
      </c>
      <c r="D2959" s="94" t="s">
        <v>1786</v>
      </c>
      <c r="E2959" s="17">
        <v>113</v>
      </c>
    </row>
    <row r="2960" spans="1:5" x14ac:dyDescent="0.15">
      <c r="A2960" s="94" t="str">
        <f t="shared" si="46"/>
        <v>Terral25BR23</v>
      </c>
      <c r="B2960" s="94" t="s">
        <v>1115</v>
      </c>
      <c r="C2960" s="94" t="s">
        <v>1117</v>
      </c>
      <c r="D2960" s="94" t="s">
        <v>1486</v>
      </c>
      <c r="E2960" s="17">
        <v>114</v>
      </c>
    </row>
    <row r="2961" spans="1:5" x14ac:dyDescent="0.15">
      <c r="A2961" s="94" t="str">
        <f t="shared" si="46"/>
        <v>Terral25BR71</v>
      </c>
      <c r="B2961" s="94" t="s">
        <v>1115</v>
      </c>
      <c r="C2961" s="94" t="s">
        <v>1118</v>
      </c>
      <c r="D2961" s="94" t="s">
        <v>1486</v>
      </c>
      <c r="E2961" s="17">
        <v>116</v>
      </c>
    </row>
    <row r="2962" spans="1:5" x14ac:dyDescent="0.15">
      <c r="A2962" s="94" t="str">
        <f t="shared" si="46"/>
        <v>Terral25R31</v>
      </c>
      <c r="B2962" s="94" t="s">
        <v>1115</v>
      </c>
      <c r="C2962" s="94" t="s">
        <v>1119</v>
      </c>
      <c r="D2962" s="94" t="s">
        <v>1786</v>
      </c>
      <c r="E2962" s="17">
        <v>116</v>
      </c>
    </row>
    <row r="2963" spans="1:5" x14ac:dyDescent="0.15">
      <c r="A2963" s="94" t="str">
        <f t="shared" si="46"/>
        <v>Terral26BR41</v>
      </c>
      <c r="B2963" s="94" t="s">
        <v>1115</v>
      </c>
      <c r="C2963" s="94" t="s">
        <v>1120</v>
      </c>
      <c r="D2963" s="94" t="s">
        <v>1486</v>
      </c>
      <c r="E2963" s="17">
        <v>116</v>
      </c>
    </row>
    <row r="2964" spans="1:5" x14ac:dyDescent="0.15">
      <c r="A2964" s="94" t="str">
        <f t="shared" si="46"/>
        <v>Terral26BR61</v>
      </c>
      <c r="B2964" s="94" t="s">
        <v>1115</v>
      </c>
      <c r="C2964" s="94" t="s">
        <v>1121</v>
      </c>
      <c r="D2964" s="94" t="s">
        <v>1487</v>
      </c>
      <c r="E2964" s="17">
        <v>117</v>
      </c>
    </row>
    <row r="2965" spans="1:5" x14ac:dyDescent="0.15">
      <c r="A2965" s="94" t="str">
        <f t="shared" si="46"/>
        <v>Terral26TR41</v>
      </c>
      <c r="B2965" s="94" t="s">
        <v>1115</v>
      </c>
      <c r="C2965" s="94" t="s">
        <v>1122</v>
      </c>
      <c r="D2965" s="94" t="s">
        <v>1486</v>
      </c>
      <c r="E2965" s="17">
        <v>116</v>
      </c>
    </row>
    <row r="2966" spans="1:5" x14ac:dyDescent="0.15">
      <c r="A2966" s="94" t="str">
        <f t="shared" si="46"/>
        <v>Trelay5T128</v>
      </c>
      <c r="B2966" s="94" t="s">
        <v>248</v>
      </c>
      <c r="C2966" s="94" t="s">
        <v>807</v>
      </c>
      <c r="D2966" s="94" t="s">
        <v>1487</v>
      </c>
      <c r="E2966" s="17">
        <v>100</v>
      </c>
    </row>
    <row r="2967" spans="1:5" x14ac:dyDescent="0.15">
      <c r="A2967" s="94" t="str">
        <f t="shared" si="46"/>
        <v>Trelay5T429</v>
      </c>
      <c r="B2967" s="94" t="s">
        <v>248</v>
      </c>
      <c r="C2967" s="94" t="s">
        <v>808</v>
      </c>
      <c r="D2967" s="94" t="s">
        <v>1487</v>
      </c>
      <c r="E2967" s="17">
        <v>101</v>
      </c>
    </row>
    <row r="2968" spans="1:5" x14ac:dyDescent="0.15">
      <c r="A2968" s="94" t="str">
        <f t="shared" si="46"/>
        <v>Trelay6T510</v>
      </c>
      <c r="B2968" s="94" t="s">
        <v>248</v>
      </c>
      <c r="C2968" s="94" t="s">
        <v>1123</v>
      </c>
      <c r="D2968" s="94" t="s">
        <v>1487</v>
      </c>
      <c r="E2968" s="17">
        <v>105</v>
      </c>
    </row>
    <row r="2969" spans="1:5" x14ac:dyDescent="0.15">
      <c r="A2969" s="94" t="str">
        <f t="shared" si="46"/>
        <v>Trelay7T630</v>
      </c>
      <c r="B2969" s="94" t="s">
        <v>248</v>
      </c>
      <c r="C2969" s="94" t="s">
        <v>2290</v>
      </c>
      <c r="D2969" s="94" t="s">
        <v>1487</v>
      </c>
      <c r="E2969" s="17">
        <v>110</v>
      </c>
    </row>
    <row r="2970" spans="1:5" x14ac:dyDescent="0.15">
      <c r="A2970" s="94" t="str">
        <f t="shared" si="46"/>
        <v>Trelay8T339</v>
      </c>
      <c r="B2970" s="94" t="s">
        <v>248</v>
      </c>
      <c r="C2970" s="94" t="s">
        <v>2292</v>
      </c>
      <c r="D2970" s="94" t="s">
        <v>1487</v>
      </c>
      <c r="E2970" s="17">
        <v>112</v>
      </c>
    </row>
    <row r="2971" spans="1:5" x14ac:dyDescent="0.15">
      <c r="A2971" s="94" t="str">
        <f t="shared" si="46"/>
        <v>Trelay8T468</v>
      </c>
      <c r="B2971" s="94" t="s">
        <v>248</v>
      </c>
      <c r="C2971" s="94" t="s">
        <v>1124</v>
      </c>
      <c r="D2971" s="94" t="s">
        <v>1487</v>
      </c>
      <c r="E2971" s="17">
        <v>114</v>
      </c>
    </row>
    <row r="2972" spans="1:5" x14ac:dyDescent="0.15">
      <c r="A2972" s="94" t="str">
        <f t="shared" si="46"/>
        <v>Trisler2S62VT3</v>
      </c>
      <c r="B2972" s="94" t="s">
        <v>2548</v>
      </c>
      <c r="C2972" s="94" t="s">
        <v>1962</v>
      </c>
      <c r="D2972" s="94" t="s">
        <v>1487</v>
      </c>
      <c r="E2972" s="17">
        <v>100</v>
      </c>
    </row>
    <row r="2973" spans="1:5" x14ac:dyDescent="0.15">
      <c r="A2973" s="94" t="str">
        <f t="shared" si="46"/>
        <v>Trisler5A01VT3</v>
      </c>
      <c r="B2973" s="94" t="s">
        <v>2548</v>
      </c>
      <c r="C2973" s="94" t="s">
        <v>1963</v>
      </c>
      <c r="D2973" s="94" t="s">
        <v>1487</v>
      </c>
      <c r="E2973" s="17">
        <v>107</v>
      </c>
    </row>
    <row r="2974" spans="1:5" x14ac:dyDescent="0.15">
      <c r="A2974" s="94" t="str">
        <f t="shared" si="46"/>
        <v>Trisler5N51RR</v>
      </c>
      <c r="B2974" s="94" t="s">
        <v>2548</v>
      </c>
      <c r="C2974" s="94" t="s">
        <v>243</v>
      </c>
      <c r="D2974" s="94" t="s">
        <v>1786</v>
      </c>
      <c r="E2974" s="17">
        <v>108</v>
      </c>
    </row>
    <row r="2975" spans="1:5" x14ac:dyDescent="0.15">
      <c r="A2975" s="94" t="str">
        <f t="shared" si="46"/>
        <v>Trisler5N51VT3</v>
      </c>
      <c r="B2975" s="94" t="s">
        <v>2548</v>
      </c>
      <c r="C2975" s="94" t="s">
        <v>1964</v>
      </c>
      <c r="D2975" s="94" t="s">
        <v>1487</v>
      </c>
      <c r="E2975" s="17">
        <v>108</v>
      </c>
    </row>
    <row r="2976" spans="1:5" x14ac:dyDescent="0.15">
      <c r="A2976" s="94" t="str">
        <f t="shared" si="46"/>
        <v>Trisler5N52VT3</v>
      </c>
      <c r="B2976" s="94" t="s">
        <v>2548</v>
      </c>
      <c r="C2976" s="94" t="s">
        <v>1965</v>
      </c>
      <c r="D2976" s="94" t="s">
        <v>1487</v>
      </c>
      <c r="E2976" s="17">
        <v>108</v>
      </c>
    </row>
    <row r="2977" spans="1:5" x14ac:dyDescent="0.15">
      <c r="A2977" s="94" t="str">
        <f t="shared" si="46"/>
        <v>Trisler6A02VT3</v>
      </c>
      <c r="B2977" s="94" t="s">
        <v>2548</v>
      </c>
      <c r="C2977" s="94" t="s">
        <v>1461</v>
      </c>
      <c r="D2977" s="94" t="s">
        <v>1487</v>
      </c>
      <c r="E2977" s="17">
        <v>109</v>
      </c>
    </row>
    <row r="2978" spans="1:5" x14ac:dyDescent="0.15">
      <c r="A2978" s="94" t="str">
        <f t="shared" si="46"/>
        <v>Trisler6N52PL</v>
      </c>
      <c r="B2978" s="94" t="s">
        <v>2548</v>
      </c>
      <c r="C2978" s="94" t="s">
        <v>1125</v>
      </c>
      <c r="D2978" s="94" t="s">
        <v>1484</v>
      </c>
      <c r="E2978" s="17">
        <v>110</v>
      </c>
    </row>
    <row r="2979" spans="1:5" x14ac:dyDescent="0.15">
      <c r="A2979" s="94" t="str">
        <f t="shared" si="46"/>
        <v>Trisler6N52RR</v>
      </c>
      <c r="B2979" s="94" t="s">
        <v>2548</v>
      </c>
      <c r="C2979" s="94" t="s">
        <v>443</v>
      </c>
      <c r="D2979" s="94" t="s">
        <v>1786</v>
      </c>
      <c r="E2979" s="17">
        <v>110</v>
      </c>
    </row>
    <row r="2980" spans="1:5" x14ac:dyDescent="0.15">
      <c r="A2980" s="94" t="str">
        <f t="shared" si="46"/>
        <v>Trisler6N52VT3</v>
      </c>
      <c r="B2980" s="94" t="s">
        <v>2548</v>
      </c>
      <c r="C2980" s="94" t="s">
        <v>444</v>
      </c>
      <c r="D2980" s="94" t="s">
        <v>1487</v>
      </c>
      <c r="E2980" s="17">
        <v>110</v>
      </c>
    </row>
    <row r="2981" spans="1:5" x14ac:dyDescent="0.15">
      <c r="A2981" s="94" t="str">
        <f t="shared" si="46"/>
        <v>Trisler7A01</v>
      </c>
      <c r="B2981" s="94" t="s">
        <v>2548</v>
      </c>
      <c r="C2981" s="94" t="s">
        <v>1463</v>
      </c>
      <c r="D2981" s="94" t="s">
        <v>2641</v>
      </c>
      <c r="E2981" s="17">
        <v>111</v>
      </c>
    </row>
    <row r="2982" spans="1:5" x14ac:dyDescent="0.15">
      <c r="A2982" s="94" t="str">
        <f t="shared" si="46"/>
        <v>Trisler7A01RR</v>
      </c>
      <c r="B2982" s="94" t="s">
        <v>2548</v>
      </c>
      <c r="C2982" s="94" t="s">
        <v>244</v>
      </c>
      <c r="D2982" s="94" t="s">
        <v>1786</v>
      </c>
      <c r="E2982" s="17">
        <v>111</v>
      </c>
    </row>
    <row r="2983" spans="1:5" x14ac:dyDescent="0.15">
      <c r="A2983" s="94" t="str">
        <f t="shared" si="46"/>
        <v>Trisler7A01VT3</v>
      </c>
      <c r="B2983" s="94" t="s">
        <v>2548</v>
      </c>
      <c r="C2983" s="94" t="s">
        <v>1462</v>
      </c>
      <c r="D2983" s="94" t="s">
        <v>1487</v>
      </c>
      <c r="E2983" s="17">
        <v>111</v>
      </c>
    </row>
    <row r="2984" spans="1:5" x14ac:dyDescent="0.15">
      <c r="A2984" s="94" t="str">
        <f t="shared" si="46"/>
        <v>Trisler7N51VT3</v>
      </c>
      <c r="B2984" s="94" t="s">
        <v>2548</v>
      </c>
      <c r="C2984" s="94" t="s">
        <v>1465</v>
      </c>
      <c r="D2984" s="94" t="s">
        <v>1487</v>
      </c>
      <c r="E2984" s="17">
        <v>112</v>
      </c>
    </row>
    <row r="2985" spans="1:5" x14ac:dyDescent="0.15">
      <c r="A2985" s="94" t="str">
        <f t="shared" si="46"/>
        <v>Trisler7N53VT3</v>
      </c>
      <c r="B2985" s="94" t="s">
        <v>2548</v>
      </c>
      <c r="C2985" s="94" t="s">
        <v>1466</v>
      </c>
      <c r="D2985" s="94" t="s">
        <v>1487</v>
      </c>
      <c r="E2985" s="17">
        <v>112</v>
      </c>
    </row>
    <row r="2986" spans="1:5" x14ac:dyDescent="0.15">
      <c r="A2986" s="94" t="str">
        <f t="shared" si="46"/>
        <v>Trisler7N88VT3</v>
      </c>
      <c r="B2986" s="94" t="s">
        <v>2548</v>
      </c>
      <c r="C2986" s="94" t="s">
        <v>1126</v>
      </c>
      <c r="D2986" s="94" t="s">
        <v>1487</v>
      </c>
      <c r="E2986" s="17">
        <v>112</v>
      </c>
    </row>
    <row r="2987" spans="1:5" x14ac:dyDescent="0.15">
      <c r="A2987" s="94" t="str">
        <f t="shared" si="46"/>
        <v>Trisler8A02RR</v>
      </c>
      <c r="B2987" s="94" t="s">
        <v>2548</v>
      </c>
      <c r="C2987" s="94" t="s">
        <v>1127</v>
      </c>
      <c r="D2987" s="94" t="s">
        <v>1786</v>
      </c>
      <c r="E2987" s="17">
        <v>113</v>
      </c>
    </row>
    <row r="2988" spans="1:5" x14ac:dyDescent="0.15">
      <c r="A2988" s="94" t="str">
        <f t="shared" si="46"/>
        <v>Trisler8A02VT3</v>
      </c>
      <c r="B2988" s="94" t="s">
        <v>2548</v>
      </c>
      <c r="C2988" s="94" t="s">
        <v>1128</v>
      </c>
      <c r="D2988" s="94" t="s">
        <v>1487</v>
      </c>
      <c r="E2988" s="17">
        <v>113</v>
      </c>
    </row>
    <row r="2989" spans="1:5" x14ac:dyDescent="0.15">
      <c r="A2989" s="94" t="str">
        <f t="shared" si="46"/>
        <v>Trisler8N51RR</v>
      </c>
      <c r="B2989" s="94" t="s">
        <v>2548</v>
      </c>
      <c r="C2989" s="94" t="s">
        <v>245</v>
      </c>
      <c r="D2989" s="94" t="s">
        <v>1786</v>
      </c>
      <c r="E2989" s="17">
        <v>114</v>
      </c>
    </row>
    <row r="2990" spans="1:5" x14ac:dyDescent="0.15">
      <c r="A2990" s="94" t="str">
        <f t="shared" si="46"/>
        <v>Trisler8N51VT3</v>
      </c>
      <c r="B2990" s="94" t="s">
        <v>2548</v>
      </c>
      <c r="C2990" s="94" t="s">
        <v>1129</v>
      </c>
      <c r="D2990" s="94" t="s">
        <v>1487</v>
      </c>
      <c r="E2990" s="17">
        <v>114</v>
      </c>
    </row>
    <row r="2991" spans="1:5" x14ac:dyDescent="0.15">
      <c r="A2991" s="94" t="str">
        <f t="shared" si="46"/>
        <v>Trisler8N52PLRR</v>
      </c>
      <c r="B2991" s="94" t="s">
        <v>2548</v>
      </c>
      <c r="C2991" s="94" t="s">
        <v>246</v>
      </c>
      <c r="D2991" s="94" t="s">
        <v>1486</v>
      </c>
      <c r="E2991" s="17">
        <v>114</v>
      </c>
    </row>
    <row r="2992" spans="1:5" x14ac:dyDescent="0.15">
      <c r="A2992" s="94" t="str">
        <f t="shared" si="46"/>
        <v>Unity3308</v>
      </c>
      <c r="B2992" s="94" t="s">
        <v>1130</v>
      </c>
      <c r="C2992" s="94" t="s">
        <v>1131</v>
      </c>
      <c r="D2992" s="94" t="s">
        <v>1788</v>
      </c>
      <c r="E2992" s="17">
        <v>108</v>
      </c>
    </row>
    <row r="2993" spans="1:5" x14ac:dyDescent="0.15">
      <c r="A2993" s="94" t="str">
        <f t="shared" si="46"/>
        <v>Unity4405</v>
      </c>
      <c r="B2993" s="94" t="s">
        <v>1130</v>
      </c>
      <c r="C2993" s="94" t="s">
        <v>445</v>
      </c>
      <c r="D2993" s="94" t="s">
        <v>1487</v>
      </c>
      <c r="E2993" s="17">
        <v>105</v>
      </c>
    </row>
    <row r="2994" spans="1:5" x14ac:dyDescent="0.15">
      <c r="A2994" s="94" t="str">
        <f t="shared" si="46"/>
        <v>Vigoro56RP63</v>
      </c>
      <c r="B2994" s="94" t="s">
        <v>2815</v>
      </c>
      <c r="C2994" s="94" t="s">
        <v>2816</v>
      </c>
      <c r="D2994" s="94" t="s">
        <v>1486</v>
      </c>
      <c r="E2994" s="17">
        <v>116</v>
      </c>
    </row>
    <row r="2995" spans="1:5" x14ac:dyDescent="0.15">
      <c r="A2995" s="94" t="str">
        <f t="shared" si="46"/>
        <v>Viking6938</v>
      </c>
      <c r="B2995" s="94" t="s">
        <v>1132</v>
      </c>
      <c r="C2995" s="94" t="s">
        <v>1133</v>
      </c>
      <c r="D2995" s="94" t="s">
        <v>1491</v>
      </c>
      <c r="E2995" s="17">
        <v>103</v>
      </c>
    </row>
    <row r="2996" spans="1:5" x14ac:dyDescent="0.15">
      <c r="A2996" s="94" t="str">
        <f t="shared" si="46"/>
        <v>Wensman6271RR</v>
      </c>
      <c r="B2996" s="94" t="s">
        <v>2817</v>
      </c>
      <c r="C2996" s="94" t="s">
        <v>446</v>
      </c>
      <c r="D2996" s="94" t="s">
        <v>1786</v>
      </c>
      <c r="E2996" s="17">
        <v>97</v>
      </c>
    </row>
    <row r="2997" spans="1:5" x14ac:dyDescent="0.15">
      <c r="A2997" s="94" t="str">
        <f t="shared" si="46"/>
        <v>Wensman6271RR</v>
      </c>
      <c r="B2997" s="94" t="s">
        <v>2817</v>
      </c>
      <c r="C2997" s="94" t="s">
        <v>446</v>
      </c>
      <c r="D2997" s="94" t="s">
        <v>1786</v>
      </c>
      <c r="E2997" s="17">
        <v>97</v>
      </c>
    </row>
    <row r="2998" spans="1:5" x14ac:dyDescent="0.15">
      <c r="A2998" s="94" t="str">
        <f t="shared" si="46"/>
        <v>Wensman7273VT3</v>
      </c>
      <c r="B2998" s="94" t="s">
        <v>2817</v>
      </c>
      <c r="C2998" s="94" t="s">
        <v>447</v>
      </c>
      <c r="D2998" s="94" t="s">
        <v>1487</v>
      </c>
      <c r="E2998" s="17">
        <v>98</v>
      </c>
    </row>
    <row r="2999" spans="1:5" x14ac:dyDescent="0.15">
      <c r="A2999" s="94" t="str">
        <f t="shared" si="46"/>
        <v>Wensman7289VT3</v>
      </c>
      <c r="B2999" s="94" t="s">
        <v>2817</v>
      </c>
      <c r="C2999" s="94" t="s">
        <v>448</v>
      </c>
      <c r="D2999" s="94" t="s">
        <v>1487</v>
      </c>
      <c r="E2999" s="17">
        <v>99</v>
      </c>
    </row>
    <row r="3000" spans="1:5" x14ac:dyDescent="0.15">
      <c r="A3000" s="94" t="str">
        <f t="shared" si="46"/>
        <v>Wensman7360VT3</v>
      </c>
      <c r="B3000" s="94" t="s">
        <v>2817</v>
      </c>
      <c r="C3000" s="94" t="s">
        <v>1134</v>
      </c>
      <c r="D3000" s="94" t="s">
        <v>1487</v>
      </c>
      <c r="E3000" s="17">
        <v>103</v>
      </c>
    </row>
    <row r="3001" spans="1:5" x14ac:dyDescent="0.15">
      <c r="A3001" s="94" t="str">
        <f t="shared" si="46"/>
        <v>Wensman7433VT3</v>
      </c>
      <c r="B3001" s="94" t="s">
        <v>2817</v>
      </c>
      <c r="C3001" s="94" t="s">
        <v>1135</v>
      </c>
      <c r="D3001" s="94" t="s">
        <v>1487</v>
      </c>
      <c r="E3001" s="17">
        <v>105</v>
      </c>
    </row>
    <row r="3002" spans="1:5" x14ac:dyDescent="0.15">
      <c r="A3002" s="94" t="str">
        <f t="shared" si="46"/>
        <v>Wensman7469VT3</v>
      </c>
      <c r="B3002" s="94" t="s">
        <v>2817</v>
      </c>
      <c r="C3002" s="94" t="s">
        <v>1136</v>
      </c>
      <c r="D3002" s="94" t="s">
        <v>1487</v>
      </c>
      <c r="E3002" s="17">
        <v>109</v>
      </c>
    </row>
    <row r="3003" spans="1:5" x14ac:dyDescent="0.15">
      <c r="A3003" s="94" t="str">
        <f t="shared" si="46"/>
        <v>WYFFELS30in W7251</v>
      </c>
      <c r="B3003" s="94" t="s">
        <v>39</v>
      </c>
      <c r="C3003" s="94" t="s">
        <v>1137</v>
      </c>
      <c r="D3003" s="94" t="s">
        <v>1487</v>
      </c>
      <c r="E3003" s="17">
        <v>112</v>
      </c>
    </row>
    <row r="3004" spans="1:5" x14ac:dyDescent="0.15">
      <c r="A3004" s="94" t="str">
        <f t="shared" si="46"/>
        <v>WYFFELSAVICTA W5281</v>
      </c>
      <c r="B3004" s="94" t="s">
        <v>39</v>
      </c>
      <c r="C3004" s="94" t="s">
        <v>929</v>
      </c>
      <c r="D3004" s="94" t="s">
        <v>1487</v>
      </c>
      <c r="E3004" s="17">
        <v>108</v>
      </c>
    </row>
    <row r="3005" spans="1:5" x14ac:dyDescent="0.15">
      <c r="A3005" s="94" t="str">
        <f t="shared" si="46"/>
        <v>WYFFELSAVICTA W5641</v>
      </c>
      <c r="B3005" s="94" t="s">
        <v>39</v>
      </c>
      <c r="C3005" s="94" t="s">
        <v>930</v>
      </c>
      <c r="D3005" s="94" t="s">
        <v>1487</v>
      </c>
      <c r="E3005" s="17">
        <v>109</v>
      </c>
    </row>
    <row r="3006" spans="1:5" x14ac:dyDescent="0.15">
      <c r="A3006" s="94" t="str">
        <f t="shared" si="46"/>
        <v>WYFFELSCK W3944</v>
      </c>
      <c r="B3006" s="94" t="s">
        <v>39</v>
      </c>
      <c r="C3006" s="94" t="s">
        <v>449</v>
      </c>
      <c r="D3006" s="94" t="s">
        <v>1788</v>
      </c>
      <c r="E3006" s="17">
        <v>105</v>
      </c>
    </row>
    <row r="3007" spans="1:5" x14ac:dyDescent="0.15">
      <c r="A3007" s="94" t="str">
        <f t="shared" si="46"/>
        <v>WYFFELSCK W4940</v>
      </c>
      <c r="B3007" s="94" t="s">
        <v>39</v>
      </c>
      <c r="C3007" s="94" t="s">
        <v>450</v>
      </c>
      <c r="D3007" s="94" t="s">
        <v>1786</v>
      </c>
      <c r="E3007" s="17">
        <v>105</v>
      </c>
    </row>
    <row r="3008" spans="1:5" x14ac:dyDescent="0.15">
      <c r="A3008" s="94" t="str">
        <f t="shared" si="46"/>
        <v>WYFFELSCK W7251</v>
      </c>
      <c r="B3008" s="94" t="s">
        <v>39</v>
      </c>
      <c r="C3008" s="94" t="s">
        <v>451</v>
      </c>
      <c r="D3008" s="94" t="s">
        <v>1487</v>
      </c>
      <c r="E3008" s="17">
        <v>112</v>
      </c>
    </row>
    <row r="3009" spans="1:5" x14ac:dyDescent="0.15">
      <c r="A3009" s="94" t="str">
        <f t="shared" si="46"/>
        <v>WYFFELSHP W1721</v>
      </c>
      <c r="B3009" s="94" t="s">
        <v>39</v>
      </c>
      <c r="C3009" s="94" t="s">
        <v>1138</v>
      </c>
      <c r="D3009" s="94" t="s">
        <v>1487</v>
      </c>
      <c r="E3009" s="17">
        <v>96</v>
      </c>
    </row>
    <row r="3010" spans="1:5" x14ac:dyDescent="0.15">
      <c r="A3010" s="94" t="str">
        <f t="shared" ref="A3010:A3073" si="47">B3010&amp;C3010</f>
        <v>WYFFELSHP W2329</v>
      </c>
      <c r="B3010" s="94" t="s">
        <v>39</v>
      </c>
      <c r="C3010" s="94" t="s">
        <v>452</v>
      </c>
      <c r="D3010" s="94" t="s">
        <v>1796</v>
      </c>
      <c r="E3010" s="17">
        <v>100</v>
      </c>
    </row>
    <row r="3011" spans="1:5" x14ac:dyDescent="0.15">
      <c r="A3011" s="94" t="str">
        <f t="shared" si="47"/>
        <v>WYFFELSHP W6261</v>
      </c>
      <c r="B3011" s="94" t="s">
        <v>39</v>
      </c>
      <c r="C3011" s="94" t="s">
        <v>1139</v>
      </c>
      <c r="D3011" s="94" t="s">
        <v>1487</v>
      </c>
      <c r="E3011" s="17">
        <v>110</v>
      </c>
    </row>
    <row r="3012" spans="1:5" x14ac:dyDescent="0.15">
      <c r="A3012" s="94" t="str">
        <f t="shared" si="47"/>
        <v>WYFFELSHP W7251</v>
      </c>
      <c r="B3012" s="94" t="s">
        <v>39</v>
      </c>
      <c r="C3012" s="94" t="s">
        <v>1140</v>
      </c>
      <c r="D3012" s="94" t="s">
        <v>1487</v>
      </c>
      <c r="E3012" s="17">
        <v>112</v>
      </c>
    </row>
    <row r="3013" spans="1:5" x14ac:dyDescent="0.15">
      <c r="A3013" s="94" t="str">
        <f t="shared" si="47"/>
        <v>WYFFELSHP W8681</v>
      </c>
      <c r="B3013" s="94" t="s">
        <v>39</v>
      </c>
      <c r="C3013" s="94" t="s">
        <v>453</v>
      </c>
      <c r="D3013" s="94" t="s">
        <v>1487</v>
      </c>
      <c r="E3013" s="17">
        <v>116</v>
      </c>
    </row>
    <row r="3014" spans="1:5" x14ac:dyDescent="0.15">
      <c r="A3014" s="94" t="str">
        <f t="shared" si="47"/>
        <v>WYFFELSHP W9121</v>
      </c>
      <c r="B3014" s="94" t="s">
        <v>39</v>
      </c>
      <c r="C3014" s="94" t="s">
        <v>454</v>
      </c>
      <c r="D3014" s="94" t="s">
        <v>1487</v>
      </c>
      <c r="E3014" s="17">
        <v>117</v>
      </c>
    </row>
    <row r="3015" spans="1:5" x14ac:dyDescent="0.15">
      <c r="A3015" s="94" t="str">
        <f t="shared" si="47"/>
        <v>WYFFELSHP1 W2329</v>
      </c>
      <c r="B3015" s="94" t="s">
        <v>39</v>
      </c>
      <c r="C3015" s="94" t="s">
        <v>455</v>
      </c>
      <c r="D3015" s="94" t="s">
        <v>1796</v>
      </c>
      <c r="E3015" s="17">
        <v>100</v>
      </c>
    </row>
    <row r="3016" spans="1:5" x14ac:dyDescent="0.15">
      <c r="A3016" s="94" t="str">
        <f t="shared" si="47"/>
        <v>WYFFELSHP2 W2329</v>
      </c>
      <c r="B3016" s="94" t="s">
        <v>39</v>
      </c>
      <c r="C3016" s="94" t="s">
        <v>456</v>
      </c>
      <c r="D3016" s="94" t="s">
        <v>1796</v>
      </c>
      <c r="E3016" s="17">
        <v>100</v>
      </c>
    </row>
    <row r="3017" spans="1:5" x14ac:dyDescent="0.15">
      <c r="A3017" s="94" t="str">
        <f t="shared" si="47"/>
        <v>WYFFELSNO AVICTA W5281</v>
      </c>
      <c r="B3017" s="94" t="s">
        <v>39</v>
      </c>
      <c r="C3017" s="94" t="s">
        <v>457</v>
      </c>
      <c r="D3017" s="94" t="s">
        <v>1487</v>
      </c>
      <c r="E3017" s="17">
        <v>108</v>
      </c>
    </row>
    <row r="3018" spans="1:5" x14ac:dyDescent="0.15">
      <c r="A3018" s="94" t="str">
        <f t="shared" si="47"/>
        <v>WYFFELSNo AVICTA W5641</v>
      </c>
      <c r="B3018" s="94" t="s">
        <v>39</v>
      </c>
      <c r="C3018" s="94" t="s">
        <v>743</v>
      </c>
      <c r="D3018" s="94" t="s">
        <v>1487</v>
      </c>
      <c r="E3018" s="17">
        <v>109</v>
      </c>
    </row>
    <row r="3019" spans="1:5" x14ac:dyDescent="0.15">
      <c r="A3019" s="94" t="str">
        <f t="shared" si="47"/>
        <v>WYFFELSSI W5281</v>
      </c>
      <c r="B3019" s="94" t="s">
        <v>39</v>
      </c>
      <c r="C3019" s="94" t="s">
        <v>458</v>
      </c>
      <c r="D3019" s="94" t="s">
        <v>1487</v>
      </c>
      <c r="E3019" s="17">
        <v>108</v>
      </c>
    </row>
    <row r="3020" spans="1:5" x14ac:dyDescent="0.15">
      <c r="A3020" s="94" t="str">
        <f t="shared" si="47"/>
        <v>WYFFELSSI W5641</v>
      </c>
      <c r="B3020" s="94" t="s">
        <v>39</v>
      </c>
      <c r="C3020" s="94" t="s">
        <v>1141</v>
      </c>
      <c r="D3020" s="94" t="s">
        <v>1487</v>
      </c>
      <c r="E3020" s="17">
        <v>109</v>
      </c>
    </row>
    <row r="3021" spans="1:5" x14ac:dyDescent="0.15">
      <c r="A3021" s="94" t="str">
        <f t="shared" si="47"/>
        <v>WYFFELSTwin W7251</v>
      </c>
      <c r="B3021" s="94" t="s">
        <v>39</v>
      </c>
      <c r="C3021" s="94" t="s">
        <v>1142</v>
      </c>
      <c r="D3021" s="94" t="s">
        <v>1487</v>
      </c>
      <c r="E3021" s="17">
        <v>112</v>
      </c>
    </row>
    <row r="3022" spans="1:5" x14ac:dyDescent="0.15">
      <c r="A3022" s="94" t="str">
        <f t="shared" si="47"/>
        <v>WYFFELSW1721</v>
      </c>
      <c r="B3022" s="94" t="s">
        <v>39</v>
      </c>
      <c r="C3022" s="94" t="s">
        <v>1151</v>
      </c>
      <c r="D3022" s="94" t="s">
        <v>1487</v>
      </c>
      <c r="E3022" s="17">
        <v>96</v>
      </c>
    </row>
    <row r="3023" spans="1:5" x14ac:dyDescent="0.15">
      <c r="A3023" s="94" t="str">
        <f t="shared" si="47"/>
        <v>WYFFELSW1721</v>
      </c>
      <c r="B3023" s="94" t="s">
        <v>39</v>
      </c>
      <c r="C3023" s="94" t="s">
        <v>1151</v>
      </c>
      <c r="D3023" s="94" t="s">
        <v>1487</v>
      </c>
      <c r="E3023" s="17">
        <v>96</v>
      </c>
    </row>
    <row r="3024" spans="1:5" x14ac:dyDescent="0.15">
      <c r="A3024" s="94" t="str">
        <f t="shared" si="47"/>
        <v>WYFFELSW1935</v>
      </c>
      <c r="B3024" s="94" t="s">
        <v>39</v>
      </c>
      <c r="C3024" s="94" t="s">
        <v>1346</v>
      </c>
      <c r="D3024" s="94" t="s">
        <v>1491</v>
      </c>
      <c r="E3024" s="17">
        <v>98</v>
      </c>
    </row>
    <row r="3025" spans="1:5" x14ac:dyDescent="0.15">
      <c r="A3025" s="94" t="str">
        <f t="shared" si="47"/>
        <v>WYFFELSW1940</v>
      </c>
      <c r="B3025" s="94" t="s">
        <v>39</v>
      </c>
      <c r="C3025" s="94" t="s">
        <v>1347</v>
      </c>
      <c r="D3025" s="94" t="s">
        <v>1786</v>
      </c>
      <c r="E3025" s="17">
        <v>97</v>
      </c>
    </row>
    <row r="3026" spans="1:5" x14ac:dyDescent="0.15">
      <c r="A3026" s="94" t="str">
        <f t="shared" si="47"/>
        <v>WYFFELSW1941</v>
      </c>
      <c r="B3026" s="94" t="s">
        <v>39</v>
      </c>
      <c r="C3026" s="94" t="s">
        <v>1348</v>
      </c>
      <c r="D3026" s="94" t="s">
        <v>1487</v>
      </c>
      <c r="E3026" s="17">
        <v>98</v>
      </c>
    </row>
    <row r="3027" spans="1:5" x14ac:dyDescent="0.15">
      <c r="A3027" s="94" t="str">
        <f t="shared" si="47"/>
        <v>WYFFELSW1946</v>
      </c>
      <c r="B3027" s="94" t="s">
        <v>39</v>
      </c>
      <c r="C3027" s="94" t="s">
        <v>48</v>
      </c>
      <c r="D3027" s="94" t="s">
        <v>1486</v>
      </c>
      <c r="E3027" s="17">
        <v>98</v>
      </c>
    </row>
    <row r="3028" spans="1:5" x14ac:dyDescent="0.15">
      <c r="A3028" s="94" t="str">
        <f t="shared" si="47"/>
        <v>WYFFELSW1951</v>
      </c>
      <c r="B3028" s="94" t="s">
        <v>39</v>
      </c>
      <c r="C3028" s="94" t="s">
        <v>1349</v>
      </c>
      <c r="D3028" s="94" t="s">
        <v>1486</v>
      </c>
      <c r="E3028" s="17">
        <v>98</v>
      </c>
    </row>
    <row r="3029" spans="1:5" x14ac:dyDescent="0.15">
      <c r="A3029" s="94" t="str">
        <f t="shared" si="47"/>
        <v>WYFFELSW1953</v>
      </c>
      <c r="B3029" s="94" t="s">
        <v>39</v>
      </c>
      <c r="C3029" s="94" t="s">
        <v>1350</v>
      </c>
      <c r="D3029" s="94" t="s">
        <v>1487</v>
      </c>
      <c r="E3029" s="17">
        <v>98</v>
      </c>
    </row>
    <row r="3030" spans="1:5" x14ac:dyDescent="0.15">
      <c r="A3030" s="94" t="str">
        <f t="shared" si="47"/>
        <v>WYFFELSW1959</v>
      </c>
      <c r="B3030" s="94" t="s">
        <v>39</v>
      </c>
      <c r="C3030" s="94" t="s">
        <v>1351</v>
      </c>
      <c r="D3030" s="94" t="s">
        <v>1484</v>
      </c>
      <c r="E3030" s="17">
        <v>98</v>
      </c>
    </row>
    <row r="3031" spans="1:5" x14ac:dyDescent="0.15">
      <c r="A3031" s="94" t="str">
        <f t="shared" si="47"/>
        <v>WYFFELSW2323</v>
      </c>
      <c r="B3031" s="94" t="s">
        <v>39</v>
      </c>
      <c r="C3031" s="94" t="s">
        <v>1352</v>
      </c>
      <c r="D3031" s="94" t="s">
        <v>1491</v>
      </c>
      <c r="E3031" s="17">
        <v>100</v>
      </c>
    </row>
    <row r="3032" spans="1:5" x14ac:dyDescent="0.15">
      <c r="A3032" s="94" t="str">
        <f t="shared" si="47"/>
        <v>WYFFELSW2329</v>
      </c>
      <c r="B3032" s="94" t="s">
        <v>39</v>
      </c>
      <c r="C3032" s="94" t="s">
        <v>1384</v>
      </c>
      <c r="D3032" s="94" t="s">
        <v>1796</v>
      </c>
      <c r="E3032" s="17">
        <v>100</v>
      </c>
    </row>
    <row r="3033" spans="1:5" x14ac:dyDescent="0.15">
      <c r="A3033" s="94" t="str">
        <f t="shared" si="47"/>
        <v>WYFFELSW2525</v>
      </c>
      <c r="B3033" s="94" t="s">
        <v>39</v>
      </c>
      <c r="C3033" s="94" t="s">
        <v>1353</v>
      </c>
      <c r="D3033" s="94" t="s">
        <v>1485</v>
      </c>
      <c r="E3033" s="17">
        <v>101</v>
      </c>
    </row>
    <row r="3034" spans="1:5" x14ac:dyDescent="0.15">
      <c r="A3034" s="94" t="str">
        <f t="shared" si="47"/>
        <v>WYFFELSW2681</v>
      </c>
      <c r="B3034" s="94" t="s">
        <v>39</v>
      </c>
      <c r="C3034" s="94" t="s">
        <v>1385</v>
      </c>
      <c r="D3034" s="94" t="s">
        <v>1487</v>
      </c>
      <c r="E3034" s="17">
        <v>101</v>
      </c>
    </row>
    <row r="3035" spans="1:5" x14ac:dyDescent="0.15">
      <c r="A3035" s="94" t="str">
        <f t="shared" si="47"/>
        <v>WYFFELSW2690</v>
      </c>
      <c r="B3035" s="94" t="s">
        <v>39</v>
      </c>
      <c r="C3035" s="94" t="s">
        <v>1354</v>
      </c>
      <c r="D3035" s="94" t="s">
        <v>2641</v>
      </c>
      <c r="E3035" s="17">
        <v>101</v>
      </c>
    </row>
    <row r="3036" spans="1:5" x14ac:dyDescent="0.15">
      <c r="A3036" s="94" t="str">
        <f t="shared" si="47"/>
        <v>WYFFELSW2697</v>
      </c>
      <c r="B3036" s="94" t="s">
        <v>39</v>
      </c>
      <c r="C3036" s="94" t="s">
        <v>1355</v>
      </c>
      <c r="D3036" s="94" t="s">
        <v>1488</v>
      </c>
      <c r="E3036" s="17">
        <v>102</v>
      </c>
    </row>
    <row r="3037" spans="1:5" x14ac:dyDescent="0.15">
      <c r="A3037" s="94" t="str">
        <f t="shared" si="47"/>
        <v>WYFFELSW2711</v>
      </c>
      <c r="B3037" s="94" t="s">
        <v>39</v>
      </c>
      <c r="C3037" s="94" t="s">
        <v>1356</v>
      </c>
      <c r="D3037" s="94" t="s">
        <v>1486</v>
      </c>
      <c r="E3037" s="17">
        <v>102</v>
      </c>
    </row>
    <row r="3038" spans="1:5" x14ac:dyDescent="0.15">
      <c r="A3038" s="94" t="str">
        <f t="shared" si="47"/>
        <v>WYFFELSW2713</v>
      </c>
      <c r="B3038" s="94" t="s">
        <v>39</v>
      </c>
      <c r="C3038" s="94" t="s">
        <v>49</v>
      </c>
      <c r="D3038" s="94" t="s">
        <v>1492</v>
      </c>
      <c r="E3038" s="17">
        <v>102</v>
      </c>
    </row>
    <row r="3039" spans="1:5" x14ac:dyDescent="0.15">
      <c r="A3039" s="94" t="str">
        <f t="shared" si="47"/>
        <v>WYFFELSW2717</v>
      </c>
      <c r="B3039" s="94" t="s">
        <v>39</v>
      </c>
      <c r="C3039" s="94" t="s">
        <v>50</v>
      </c>
      <c r="D3039" s="94" t="s">
        <v>1488</v>
      </c>
      <c r="E3039" s="17">
        <v>102</v>
      </c>
    </row>
    <row r="3040" spans="1:5" x14ac:dyDescent="0.15">
      <c r="A3040" s="94" t="str">
        <f t="shared" si="47"/>
        <v>WYFFELSW2730</v>
      </c>
      <c r="B3040" s="94" t="s">
        <v>39</v>
      </c>
      <c r="C3040" s="94" t="s">
        <v>1357</v>
      </c>
      <c r="D3040" s="94" t="s">
        <v>1786</v>
      </c>
      <c r="E3040" s="17">
        <v>102</v>
      </c>
    </row>
    <row r="3041" spans="1:5" x14ac:dyDescent="0.15">
      <c r="A3041" s="94" t="str">
        <f t="shared" si="47"/>
        <v>WYFFELSW2730 w/ SI</v>
      </c>
      <c r="B3041" s="94" t="s">
        <v>39</v>
      </c>
      <c r="C3041" s="94" t="s">
        <v>744</v>
      </c>
      <c r="D3041" s="94" t="s">
        <v>1786</v>
      </c>
      <c r="E3041" s="17">
        <v>102</v>
      </c>
    </row>
    <row r="3042" spans="1:5" x14ac:dyDescent="0.15">
      <c r="A3042" s="94" t="str">
        <f t="shared" si="47"/>
        <v>WYFFELSW2731</v>
      </c>
      <c r="B3042" s="94" t="s">
        <v>39</v>
      </c>
      <c r="C3042" s="94" t="s">
        <v>1358</v>
      </c>
      <c r="D3042" s="94" t="s">
        <v>1487</v>
      </c>
      <c r="E3042" s="17">
        <v>103</v>
      </c>
    </row>
    <row r="3043" spans="1:5" x14ac:dyDescent="0.15">
      <c r="A3043" s="94" t="str">
        <f t="shared" si="47"/>
        <v>WYFFELSW2739</v>
      </c>
      <c r="B3043" s="94" t="s">
        <v>39</v>
      </c>
      <c r="C3043" s="94" t="s">
        <v>1359</v>
      </c>
      <c r="D3043" s="94" t="s">
        <v>1484</v>
      </c>
      <c r="E3043" s="17">
        <v>103</v>
      </c>
    </row>
    <row r="3044" spans="1:5" x14ac:dyDescent="0.15">
      <c r="A3044" s="94" t="str">
        <f t="shared" si="47"/>
        <v>WYFFELSW2751</v>
      </c>
      <c r="B3044" s="94" t="s">
        <v>39</v>
      </c>
      <c r="C3044" s="94" t="s">
        <v>249</v>
      </c>
      <c r="D3044" s="94" t="s">
        <v>1487</v>
      </c>
      <c r="E3044" s="17">
        <v>102</v>
      </c>
    </row>
    <row r="3045" spans="1:5" x14ac:dyDescent="0.15">
      <c r="A3045" s="94" t="str">
        <f t="shared" si="47"/>
        <v>WYFFELSW3361</v>
      </c>
      <c r="B3045" s="94" t="s">
        <v>39</v>
      </c>
      <c r="C3045" s="94" t="s">
        <v>1360</v>
      </c>
      <c r="D3045" s="94" t="s">
        <v>1487</v>
      </c>
      <c r="E3045" s="17">
        <v>103</v>
      </c>
    </row>
    <row r="3046" spans="1:5" x14ac:dyDescent="0.15">
      <c r="A3046" s="94" t="str">
        <f t="shared" si="47"/>
        <v>WYFFELSW3423</v>
      </c>
      <c r="B3046" s="94" t="s">
        <v>39</v>
      </c>
      <c r="C3046" s="94" t="s">
        <v>1295</v>
      </c>
      <c r="D3046" s="94" t="s">
        <v>1491</v>
      </c>
      <c r="E3046" s="17">
        <v>103</v>
      </c>
    </row>
    <row r="3047" spans="1:5" x14ac:dyDescent="0.15">
      <c r="A3047" s="94" t="str">
        <f t="shared" si="47"/>
        <v>WYFFELSW3520</v>
      </c>
      <c r="B3047" s="94" t="s">
        <v>39</v>
      </c>
      <c r="C3047" s="94" t="s">
        <v>1296</v>
      </c>
      <c r="D3047" s="94" t="s">
        <v>2641</v>
      </c>
      <c r="E3047" s="17">
        <v>103</v>
      </c>
    </row>
    <row r="3048" spans="1:5" x14ac:dyDescent="0.15">
      <c r="A3048" s="94" t="str">
        <f t="shared" si="47"/>
        <v>WYFFELSW3521</v>
      </c>
      <c r="B3048" s="94" t="s">
        <v>39</v>
      </c>
      <c r="C3048" s="94" t="s">
        <v>1297</v>
      </c>
      <c r="D3048" s="94" t="s">
        <v>1487</v>
      </c>
      <c r="E3048" s="17">
        <v>104</v>
      </c>
    </row>
    <row r="3049" spans="1:5" x14ac:dyDescent="0.15">
      <c r="A3049" s="94" t="str">
        <f t="shared" si="47"/>
        <v>WYFFELSW3525</v>
      </c>
      <c r="B3049" s="94" t="s">
        <v>39</v>
      </c>
      <c r="C3049" s="94" t="s">
        <v>1298</v>
      </c>
      <c r="D3049" s="94" t="s">
        <v>1787</v>
      </c>
      <c r="E3049" s="17">
        <v>103</v>
      </c>
    </row>
    <row r="3050" spans="1:5" x14ac:dyDescent="0.15">
      <c r="A3050" s="94" t="str">
        <f t="shared" si="47"/>
        <v>WYFFELSW3531</v>
      </c>
      <c r="B3050" s="94" t="s">
        <v>39</v>
      </c>
      <c r="C3050" s="94" t="s">
        <v>51</v>
      </c>
      <c r="D3050" s="94" t="s">
        <v>1487</v>
      </c>
      <c r="E3050" s="17">
        <v>104</v>
      </c>
    </row>
    <row r="3051" spans="1:5" x14ac:dyDescent="0.15">
      <c r="A3051" s="94" t="str">
        <f t="shared" si="47"/>
        <v>WYFFELSW3535</v>
      </c>
      <c r="B3051" s="94" t="s">
        <v>39</v>
      </c>
      <c r="C3051" s="94" t="s">
        <v>52</v>
      </c>
      <c r="D3051" s="94" t="s">
        <v>1787</v>
      </c>
      <c r="E3051" s="17">
        <v>103</v>
      </c>
    </row>
    <row r="3052" spans="1:5" x14ac:dyDescent="0.15">
      <c r="A3052" s="94" t="str">
        <f t="shared" si="47"/>
        <v>WYFFELSW3629</v>
      </c>
      <c r="B3052" s="94" t="s">
        <v>39</v>
      </c>
      <c r="C3052" s="94" t="s">
        <v>53</v>
      </c>
      <c r="D3052" s="94" t="s">
        <v>1796</v>
      </c>
      <c r="E3052" s="17">
        <v>104</v>
      </c>
    </row>
    <row r="3053" spans="1:5" x14ac:dyDescent="0.15">
      <c r="A3053" s="94" t="str">
        <f t="shared" si="47"/>
        <v>WYFFELSW3629 BDR</v>
      </c>
      <c r="B3053" s="94" t="s">
        <v>39</v>
      </c>
      <c r="C3053" s="94" t="s">
        <v>745</v>
      </c>
      <c r="D3053" s="94" t="s">
        <v>1796</v>
      </c>
      <c r="E3053" s="17">
        <v>104</v>
      </c>
    </row>
    <row r="3054" spans="1:5" x14ac:dyDescent="0.15">
      <c r="A3054" s="94" t="str">
        <f t="shared" si="47"/>
        <v>WYFFELSW3810</v>
      </c>
      <c r="B3054" s="94" t="s">
        <v>39</v>
      </c>
      <c r="C3054" s="94" t="s">
        <v>54</v>
      </c>
      <c r="D3054" s="94" t="s">
        <v>2641</v>
      </c>
      <c r="E3054" s="17">
        <v>104</v>
      </c>
    </row>
    <row r="3055" spans="1:5" x14ac:dyDescent="0.15">
      <c r="A3055" s="94" t="str">
        <f t="shared" si="47"/>
        <v>WYFFELSW3812</v>
      </c>
      <c r="B3055" s="94" t="s">
        <v>39</v>
      </c>
      <c r="C3055" s="94" t="s">
        <v>55</v>
      </c>
      <c r="D3055" s="94" t="s">
        <v>1383</v>
      </c>
      <c r="E3055" s="17">
        <v>104</v>
      </c>
    </row>
    <row r="3056" spans="1:5" x14ac:dyDescent="0.15">
      <c r="A3056" s="94" t="str">
        <f t="shared" si="47"/>
        <v>WYFFELSW3813</v>
      </c>
      <c r="B3056" s="94" t="s">
        <v>39</v>
      </c>
      <c r="C3056" s="94" t="s">
        <v>1280</v>
      </c>
      <c r="D3056" s="94" t="s">
        <v>1492</v>
      </c>
      <c r="E3056" s="17">
        <v>105</v>
      </c>
    </row>
    <row r="3057" spans="1:5" x14ac:dyDescent="0.15">
      <c r="A3057" s="94" t="str">
        <f t="shared" si="47"/>
        <v>WYFFELSW3817</v>
      </c>
      <c r="B3057" s="94" t="s">
        <v>39</v>
      </c>
      <c r="C3057" s="94" t="s">
        <v>56</v>
      </c>
      <c r="D3057" s="94" t="s">
        <v>1488</v>
      </c>
      <c r="E3057" s="17">
        <v>105</v>
      </c>
    </row>
    <row r="3058" spans="1:5" x14ac:dyDescent="0.15">
      <c r="A3058" s="94" t="str">
        <f t="shared" si="47"/>
        <v>WYFFELSW3819</v>
      </c>
      <c r="B3058" s="94" t="s">
        <v>39</v>
      </c>
      <c r="C3058" s="94" t="s">
        <v>1281</v>
      </c>
      <c r="D3058" s="94" t="s">
        <v>1484</v>
      </c>
      <c r="E3058" s="17">
        <v>105</v>
      </c>
    </row>
    <row r="3059" spans="1:5" x14ac:dyDescent="0.15">
      <c r="A3059" s="94" t="str">
        <f t="shared" si="47"/>
        <v>WYFFELSW3865</v>
      </c>
      <c r="B3059" s="94" t="s">
        <v>39</v>
      </c>
      <c r="C3059" s="94" t="s">
        <v>1282</v>
      </c>
      <c r="D3059" s="94" t="s">
        <v>1485</v>
      </c>
      <c r="E3059" s="17">
        <v>104</v>
      </c>
    </row>
    <row r="3060" spans="1:5" x14ac:dyDescent="0.15">
      <c r="A3060" s="94" t="str">
        <f t="shared" si="47"/>
        <v>WYFFELSW3944</v>
      </c>
      <c r="B3060" s="94" t="s">
        <v>39</v>
      </c>
      <c r="C3060" s="94" t="s">
        <v>1283</v>
      </c>
      <c r="D3060" s="94" t="s">
        <v>1788</v>
      </c>
      <c r="E3060" s="17">
        <v>105</v>
      </c>
    </row>
    <row r="3061" spans="1:5" x14ac:dyDescent="0.15">
      <c r="A3061" s="94" t="str">
        <f t="shared" si="47"/>
        <v>WYFFELSW3944 BDR</v>
      </c>
      <c r="B3061" s="94" t="s">
        <v>39</v>
      </c>
      <c r="C3061" s="94" t="s">
        <v>746</v>
      </c>
      <c r="D3061" s="94" t="s">
        <v>1788</v>
      </c>
      <c r="E3061" s="17">
        <v>105</v>
      </c>
    </row>
    <row r="3062" spans="1:5" x14ac:dyDescent="0.15">
      <c r="A3062" s="94" t="str">
        <f t="shared" si="47"/>
        <v>WYFFELSW3944 w/F</v>
      </c>
      <c r="B3062" s="94" t="s">
        <v>39</v>
      </c>
      <c r="C3062" s="94" t="s">
        <v>747</v>
      </c>
      <c r="D3062" s="94" t="s">
        <v>1788</v>
      </c>
      <c r="E3062" s="17">
        <v>105</v>
      </c>
    </row>
    <row r="3063" spans="1:5" x14ac:dyDescent="0.15">
      <c r="A3063" s="94" t="str">
        <f t="shared" si="47"/>
        <v>WYFFELSW3944-HP</v>
      </c>
      <c r="B3063" s="94" t="s">
        <v>39</v>
      </c>
      <c r="C3063" s="94" t="s">
        <v>748</v>
      </c>
      <c r="D3063" s="94" t="s">
        <v>1788</v>
      </c>
      <c r="E3063" s="17">
        <v>105</v>
      </c>
    </row>
    <row r="3064" spans="1:5" x14ac:dyDescent="0.15">
      <c r="A3064" s="94" t="str">
        <f t="shared" si="47"/>
        <v>WYFFELSW3944-HP2</v>
      </c>
      <c r="B3064" s="94" t="s">
        <v>39</v>
      </c>
      <c r="C3064" s="94" t="s">
        <v>749</v>
      </c>
      <c r="D3064" s="94" t="s">
        <v>1788</v>
      </c>
      <c r="E3064" s="17">
        <v>105</v>
      </c>
    </row>
    <row r="3065" spans="1:5" x14ac:dyDescent="0.15">
      <c r="A3065" s="94" t="str">
        <f t="shared" si="47"/>
        <v>WYFFELSW3945</v>
      </c>
      <c r="B3065" s="94" t="s">
        <v>39</v>
      </c>
      <c r="C3065" s="94" t="s">
        <v>1361</v>
      </c>
      <c r="D3065" s="94" t="s">
        <v>1485</v>
      </c>
      <c r="E3065" s="17">
        <v>105</v>
      </c>
    </row>
    <row r="3066" spans="1:5" x14ac:dyDescent="0.15">
      <c r="A3066" s="94" t="str">
        <f t="shared" si="47"/>
        <v>WYFFELSW4161</v>
      </c>
      <c r="B3066" s="94" t="s">
        <v>39</v>
      </c>
      <c r="C3066" s="94" t="s">
        <v>1362</v>
      </c>
      <c r="D3066" s="94" t="s">
        <v>1486</v>
      </c>
      <c r="E3066" s="17">
        <v>104</v>
      </c>
    </row>
    <row r="3067" spans="1:5" x14ac:dyDescent="0.15">
      <c r="A3067" s="94" t="str">
        <f t="shared" si="47"/>
        <v>WYFFELSW4167</v>
      </c>
      <c r="B3067" s="94" t="s">
        <v>39</v>
      </c>
      <c r="C3067" s="94" t="s">
        <v>1299</v>
      </c>
      <c r="D3067" s="94" t="s">
        <v>1488</v>
      </c>
      <c r="E3067" s="17">
        <v>104</v>
      </c>
    </row>
    <row r="3068" spans="1:5" x14ac:dyDescent="0.15">
      <c r="A3068" s="94" t="str">
        <f t="shared" si="47"/>
        <v>WYFFELSW4820</v>
      </c>
      <c r="B3068" s="94" t="s">
        <v>39</v>
      </c>
      <c r="C3068" s="94" t="s">
        <v>1300</v>
      </c>
      <c r="D3068" s="94" t="s">
        <v>1786</v>
      </c>
      <c r="E3068" s="17">
        <v>105</v>
      </c>
    </row>
    <row r="3069" spans="1:5" x14ac:dyDescent="0.15">
      <c r="A3069" s="94" t="str">
        <f t="shared" si="47"/>
        <v>WYFFELSW4822</v>
      </c>
      <c r="B3069" s="94" t="s">
        <v>39</v>
      </c>
      <c r="C3069" s="94" t="s">
        <v>58</v>
      </c>
      <c r="D3069" s="94" t="s">
        <v>1484</v>
      </c>
      <c r="E3069" s="17">
        <v>106</v>
      </c>
    </row>
    <row r="3070" spans="1:5" x14ac:dyDescent="0.15">
      <c r="A3070" s="94" t="str">
        <f t="shared" si="47"/>
        <v>WYFFELSW4823</v>
      </c>
      <c r="B3070" s="94" t="s">
        <v>39</v>
      </c>
      <c r="C3070" s="94" t="s">
        <v>59</v>
      </c>
      <c r="D3070" s="94" t="s">
        <v>1492</v>
      </c>
      <c r="E3070" s="17">
        <v>106</v>
      </c>
    </row>
    <row r="3071" spans="1:5" x14ac:dyDescent="0.15">
      <c r="A3071" s="94" t="str">
        <f t="shared" si="47"/>
        <v>WYFFELSW4824</v>
      </c>
      <c r="B3071" s="94" t="s">
        <v>39</v>
      </c>
      <c r="C3071" s="94" t="s">
        <v>60</v>
      </c>
      <c r="D3071" s="94" t="s">
        <v>1364</v>
      </c>
      <c r="E3071" s="17">
        <v>105</v>
      </c>
    </row>
    <row r="3072" spans="1:5" x14ac:dyDescent="0.15">
      <c r="A3072" s="94" t="str">
        <f t="shared" si="47"/>
        <v>WYFFELSW4826</v>
      </c>
      <c r="B3072" s="94" t="s">
        <v>39</v>
      </c>
      <c r="C3072" s="94" t="s">
        <v>1301</v>
      </c>
      <c r="D3072" s="94" t="s">
        <v>1489</v>
      </c>
      <c r="E3072" s="17">
        <v>105</v>
      </c>
    </row>
    <row r="3073" spans="1:5" x14ac:dyDescent="0.15">
      <c r="A3073" s="94" t="str">
        <f t="shared" si="47"/>
        <v>WYFFELSW4827</v>
      </c>
      <c r="B3073" s="94" t="s">
        <v>39</v>
      </c>
      <c r="C3073" s="94" t="s">
        <v>61</v>
      </c>
      <c r="D3073" s="94" t="s">
        <v>1488</v>
      </c>
      <c r="E3073" s="17">
        <v>106</v>
      </c>
    </row>
    <row r="3074" spans="1:5" x14ac:dyDescent="0.15">
      <c r="A3074" s="94" t="str">
        <f t="shared" ref="A3074:A3137" si="48">B3074&amp;C3074</f>
        <v>WYFFELSW4828</v>
      </c>
      <c r="B3074" s="94" t="s">
        <v>39</v>
      </c>
      <c r="C3074" s="94" t="s">
        <v>57</v>
      </c>
      <c r="D3074" s="94" t="s">
        <v>2641</v>
      </c>
      <c r="E3074" s="17">
        <v>105</v>
      </c>
    </row>
    <row r="3075" spans="1:5" x14ac:dyDescent="0.15">
      <c r="A3075" s="94" t="str">
        <f t="shared" si="48"/>
        <v>WYFFELSW4829</v>
      </c>
      <c r="B3075" s="94" t="s">
        <v>39</v>
      </c>
      <c r="C3075" s="94" t="s">
        <v>62</v>
      </c>
      <c r="D3075" s="94" t="s">
        <v>247</v>
      </c>
      <c r="E3075" s="17">
        <v>106</v>
      </c>
    </row>
    <row r="3076" spans="1:5" x14ac:dyDescent="0.15">
      <c r="A3076" s="94" t="str">
        <f t="shared" si="48"/>
        <v>WYFFELSW4831</v>
      </c>
      <c r="B3076" s="94" t="s">
        <v>39</v>
      </c>
      <c r="C3076" s="94" t="s">
        <v>63</v>
      </c>
      <c r="D3076" s="94" t="s">
        <v>1486</v>
      </c>
      <c r="E3076" s="17">
        <v>106</v>
      </c>
    </row>
    <row r="3077" spans="1:5" x14ac:dyDescent="0.15">
      <c r="A3077" s="94" t="str">
        <f t="shared" si="48"/>
        <v>WYFFELSW4831 CK</v>
      </c>
      <c r="B3077" s="94" t="s">
        <v>39</v>
      </c>
      <c r="C3077" s="94" t="s">
        <v>750</v>
      </c>
      <c r="D3077" s="94" t="s">
        <v>1486</v>
      </c>
      <c r="E3077" s="17">
        <v>106</v>
      </c>
    </row>
    <row r="3078" spans="1:5" x14ac:dyDescent="0.15">
      <c r="A3078" s="94" t="str">
        <f t="shared" si="48"/>
        <v>WYFFELSW4835</v>
      </c>
      <c r="B3078" s="94" t="s">
        <v>39</v>
      </c>
      <c r="C3078" s="94" t="s">
        <v>64</v>
      </c>
      <c r="D3078" s="94" t="s">
        <v>1793</v>
      </c>
      <c r="E3078" s="17">
        <v>105</v>
      </c>
    </row>
    <row r="3079" spans="1:5" x14ac:dyDescent="0.15">
      <c r="A3079" s="94" t="str">
        <f t="shared" si="48"/>
        <v>WYFFELSW4940</v>
      </c>
      <c r="B3079" s="94" t="s">
        <v>39</v>
      </c>
      <c r="C3079" s="94" t="s">
        <v>1302</v>
      </c>
      <c r="D3079" s="94" t="s">
        <v>1786</v>
      </c>
      <c r="E3079" s="17">
        <v>105</v>
      </c>
    </row>
    <row r="3080" spans="1:5" x14ac:dyDescent="0.15">
      <c r="A3080" s="94" t="str">
        <f t="shared" si="48"/>
        <v>WYFFELSW4941</v>
      </c>
      <c r="B3080" s="94" t="s">
        <v>39</v>
      </c>
      <c r="C3080" s="94" t="s">
        <v>1303</v>
      </c>
      <c r="D3080" s="94" t="s">
        <v>1487</v>
      </c>
      <c r="E3080" s="17">
        <v>106</v>
      </c>
    </row>
    <row r="3081" spans="1:5" x14ac:dyDescent="0.15">
      <c r="A3081" s="94" t="str">
        <f t="shared" si="48"/>
        <v>WYFFELSW4941-HP</v>
      </c>
      <c r="B3081" s="94" t="s">
        <v>39</v>
      </c>
      <c r="C3081" s="94" t="s">
        <v>751</v>
      </c>
      <c r="D3081" s="94" t="s">
        <v>1487</v>
      </c>
      <c r="E3081" s="17">
        <v>106</v>
      </c>
    </row>
    <row r="3082" spans="1:5" x14ac:dyDescent="0.15">
      <c r="A3082" s="94" t="str">
        <f t="shared" si="48"/>
        <v>WYFFELSW4947</v>
      </c>
      <c r="B3082" s="94" t="s">
        <v>39</v>
      </c>
      <c r="C3082" s="94" t="s">
        <v>1304</v>
      </c>
      <c r="D3082" s="94" t="s">
        <v>1488</v>
      </c>
      <c r="E3082" s="17">
        <v>106</v>
      </c>
    </row>
    <row r="3083" spans="1:5" x14ac:dyDescent="0.15">
      <c r="A3083" s="94" t="str">
        <f t="shared" si="48"/>
        <v>WYFFELSW5051</v>
      </c>
      <c r="B3083" s="94" t="s">
        <v>39</v>
      </c>
      <c r="C3083" s="94" t="s">
        <v>250</v>
      </c>
      <c r="D3083" s="94" t="s">
        <v>1487</v>
      </c>
      <c r="E3083" s="17">
        <v>107</v>
      </c>
    </row>
    <row r="3084" spans="1:5" x14ac:dyDescent="0.15">
      <c r="A3084" s="94" t="str">
        <f t="shared" si="48"/>
        <v>WYFFELSW5061</v>
      </c>
      <c r="B3084" s="94" t="s">
        <v>39</v>
      </c>
      <c r="C3084" s="94" t="s">
        <v>66</v>
      </c>
      <c r="D3084" s="94" t="s">
        <v>1486</v>
      </c>
      <c r="E3084" s="17">
        <v>107</v>
      </c>
    </row>
    <row r="3085" spans="1:5" x14ac:dyDescent="0.15">
      <c r="A3085" s="94" t="str">
        <f t="shared" si="48"/>
        <v>WYFFELSW5063</v>
      </c>
      <c r="B3085" s="94" t="s">
        <v>39</v>
      </c>
      <c r="C3085" s="94" t="s">
        <v>67</v>
      </c>
      <c r="D3085" s="94" t="s">
        <v>1487</v>
      </c>
      <c r="E3085" s="17">
        <v>107</v>
      </c>
    </row>
    <row r="3086" spans="1:5" x14ac:dyDescent="0.15">
      <c r="A3086" s="94" t="str">
        <f t="shared" si="48"/>
        <v>WYFFELSW5064</v>
      </c>
      <c r="B3086" s="94" t="s">
        <v>39</v>
      </c>
      <c r="C3086" s="94" t="s">
        <v>65</v>
      </c>
      <c r="D3086" s="94" t="s">
        <v>1364</v>
      </c>
      <c r="E3086" s="17">
        <v>106</v>
      </c>
    </row>
    <row r="3087" spans="1:5" x14ac:dyDescent="0.15">
      <c r="A3087" s="94" t="str">
        <f t="shared" si="48"/>
        <v>WYFFELSW5066</v>
      </c>
      <c r="B3087" s="94" t="s">
        <v>39</v>
      </c>
      <c r="C3087" s="94" t="s">
        <v>68</v>
      </c>
      <c r="D3087" s="94" t="s">
        <v>1489</v>
      </c>
      <c r="E3087" s="17">
        <v>106</v>
      </c>
    </row>
    <row r="3088" spans="1:5" x14ac:dyDescent="0.15">
      <c r="A3088" s="94" t="str">
        <f t="shared" si="48"/>
        <v>WYFFELSW5069</v>
      </c>
      <c r="B3088" s="94" t="s">
        <v>39</v>
      </c>
      <c r="C3088" s="94" t="s">
        <v>1305</v>
      </c>
      <c r="D3088" s="94" t="s">
        <v>1484</v>
      </c>
      <c r="E3088" s="17">
        <v>107</v>
      </c>
    </row>
    <row r="3089" spans="1:5" x14ac:dyDescent="0.15">
      <c r="A3089" s="94" t="str">
        <f t="shared" si="48"/>
        <v>WYFFELSW5150</v>
      </c>
      <c r="B3089" s="94" t="s">
        <v>39</v>
      </c>
      <c r="C3089" s="94" t="s">
        <v>69</v>
      </c>
      <c r="D3089" s="94" t="s">
        <v>2641</v>
      </c>
      <c r="E3089" s="17">
        <v>107</v>
      </c>
    </row>
    <row r="3090" spans="1:5" x14ac:dyDescent="0.15">
      <c r="A3090" s="94" t="str">
        <f t="shared" si="48"/>
        <v>WYFFELSW5155</v>
      </c>
      <c r="B3090" s="94" t="s">
        <v>39</v>
      </c>
      <c r="C3090" s="94" t="s">
        <v>1306</v>
      </c>
      <c r="D3090" s="94" t="s">
        <v>1787</v>
      </c>
      <c r="E3090" s="17">
        <v>107</v>
      </c>
    </row>
    <row r="3091" spans="1:5" x14ac:dyDescent="0.15">
      <c r="A3091" s="94" t="str">
        <f t="shared" si="48"/>
        <v>WYFFELSW5155 w/ SI</v>
      </c>
      <c r="B3091" s="94" t="s">
        <v>39</v>
      </c>
      <c r="C3091" s="94" t="s">
        <v>752</v>
      </c>
      <c r="D3091" s="94" t="s">
        <v>1787</v>
      </c>
      <c r="E3091" s="17">
        <v>107</v>
      </c>
    </row>
    <row r="3092" spans="1:5" x14ac:dyDescent="0.15">
      <c r="A3092" s="94" t="str">
        <f t="shared" si="48"/>
        <v>WYFFELSW5159</v>
      </c>
      <c r="B3092" s="94" t="s">
        <v>39</v>
      </c>
      <c r="C3092" s="94" t="s">
        <v>1387</v>
      </c>
      <c r="D3092" s="94" t="s">
        <v>1796</v>
      </c>
      <c r="E3092" s="17">
        <v>108</v>
      </c>
    </row>
    <row r="3093" spans="1:5" x14ac:dyDescent="0.15">
      <c r="A3093" s="94" t="str">
        <f t="shared" si="48"/>
        <v>WYFFELSW5159-HP</v>
      </c>
      <c r="B3093" s="94" t="s">
        <v>39</v>
      </c>
      <c r="C3093" s="94" t="s">
        <v>753</v>
      </c>
      <c r="D3093" s="94" t="s">
        <v>1796</v>
      </c>
      <c r="E3093" s="17">
        <v>108</v>
      </c>
    </row>
    <row r="3094" spans="1:5" x14ac:dyDescent="0.15">
      <c r="A3094" s="94" t="str">
        <f t="shared" si="48"/>
        <v>WYFFELSW5175</v>
      </c>
      <c r="B3094" s="94" t="s">
        <v>39</v>
      </c>
      <c r="C3094" s="94" t="s">
        <v>1307</v>
      </c>
      <c r="D3094" s="94" t="s">
        <v>1787</v>
      </c>
      <c r="E3094" s="17">
        <v>106</v>
      </c>
    </row>
    <row r="3095" spans="1:5" x14ac:dyDescent="0.15">
      <c r="A3095" s="94" t="str">
        <f t="shared" si="48"/>
        <v>WYFFELSW5223</v>
      </c>
      <c r="B3095" s="94" t="s">
        <v>39</v>
      </c>
      <c r="C3095" s="94" t="s">
        <v>70</v>
      </c>
      <c r="D3095" s="94" t="s">
        <v>1492</v>
      </c>
      <c r="E3095" s="17">
        <v>107</v>
      </c>
    </row>
    <row r="3096" spans="1:5" x14ac:dyDescent="0.15">
      <c r="A3096" s="94" t="str">
        <f t="shared" si="48"/>
        <v>WYFFELSW5280</v>
      </c>
      <c r="B3096" s="94" t="s">
        <v>39</v>
      </c>
      <c r="C3096" s="94" t="s">
        <v>1308</v>
      </c>
      <c r="D3096" s="94" t="s">
        <v>1786</v>
      </c>
      <c r="E3096" s="17">
        <v>107</v>
      </c>
    </row>
    <row r="3097" spans="1:5" x14ac:dyDescent="0.15">
      <c r="A3097" s="94" t="str">
        <f t="shared" si="48"/>
        <v>WYFFELSW5280 w/ SI</v>
      </c>
      <c r="B3097" s="94" t="s">
        <v>39</v>
      </c>
      <c r="C3097" s="94" t="s">
        <v>754</v>
      </c>
      <c r="D3097" s="94" t="s">
        <v>1786</v>
      </c>
      <c r="E3097" s="17">
        <v>108</v>
      </c>
    </row>
    <row r="3098" spans="1:5" x14ac:dyDescent="0.15">
      <c r="A3098" s="94" t="str">
        <f t="shared" si="48"/>
        <v>WYFFELSW5281</v>
      </c>
      <c r="B3098" s="94" t="s">
        <v>39</v>
      </c>
      <c r="C3098" s="94" t="s">
        <v>1309</v>
      </c>
      <c r="D3098" s="94" t="s">
        <v>1487</v>
      </c>
      <c r="E3098" s="17">
        <v>108</v>
      </c>
    </row>
    <row r="3099" spans="1:5" x14ac:dyDescent="0.15">
      <c r="A3099" s="94" t="str">
        <f t="shared" si="48"/>
        <v>WYFFELSW5281 HP</v>
      </c>
      <c r="B3099" s="94" t="s">
        <v>39</v>
      </c>
      <c r="C3099" s="94" t="s">
        <v>755</v>
      </c>
      <c r="D3099" s="94" t="s">
        <v>1487</v>
      </c>
      <c r="E3099" s="17">
        <v>108</v>
      </c>
    </row>
    <row r="3100" spans="1:5" x14ac:dyDescent="0.15">
      <c r="A3100" s="94" t="str">
        <f t="shared" si="48"/>
        <v>WYFFELSW5286</v>
      </c>
      <c r="B3100" s="94" t="s">
        <v>39</v>
      </c>
      <c r="C3100" s="94" t="s">
        <v>1310</v>
      </c>
      <c r="D3100" s="94" t="s">
        <v>1489</v>
      </c>
      <c r="E3100" s="17">
        <v>107</v>
      </c>
    </row>
    <row r="3101" spans="1:5" x14ac:dyDescent="0.15">
      <c r="A3101" s="94" t="str">
        <f t="shared" si="48"/>
        <v>WYFFELSW5340</v>
      </c>
      <c r="B3101" s="94" t="s">
        <v>39</v>
      </c>
      <c r="C3101" s="94" t="s">
        <v>71</v>
      </c>
      <c r="D3101" s="94" t="s">
        <v>2641</v>
      </c>
      <c r="E3101" s="17">
        <v>107</v>
      </c>
    </row>
    <row r="3102" spans="1:5" x14ac:dyDescent="0.15">
      <c r="A3102" s="94" t="str">
        <f t="shared" si="48"/>
        <v>WYFFELSW5341</v>
      </c>
      <c r="B3102" s="94" t="s">
        <v>39</v>
      </c>
      <c r="C3102" s="94" t="s">
        <v>72</v>
      </c>
      <c r="D3102" s="94" t="s">
        <v>1786</v>
      </c>
      <c r="E3102" s="17">
        <v>107</v>
      </c>
    </row>
    <row r="3103" spans="1:5" x14ac:dyDescent="0.15">
      <c r="A3103" s="94" t="str">
        <f t="shared" si="48"/>
        <v>WYFFELSW5483</v>
      </c>
      <c r="B3103" s="94" t="s">
        <v>39</v>
      </c>
      <c r="C3103" s="94" t="s">
        <v>1311</v>
      </c>
      <c r="D3103" s="94" t="s">
        <v>1492</v>
      </c>
      <c r="E3103" s="17">
        <v>109</v>
      </c>
    </row>
    <row r="3104" spans="1:5" x14ac:dyDescent="0.15">
      <c r="A3104" s="94" t="str">
        <f t="shared" si="48"/>
        <v>WYFFELSW5531</v>
      </c>
      <c r="B3104" s="94" t="s">
        <v>39</v>
      </c>
      <c r="C3104" s="94" t="s">
        <v>73</v>
      </c>
      <c r="D3104" s="94" t="s">
        <v>1486</v>
      </c>
      <c r="E3104" s="17">
        <v>109</v>
      </c>
    </row>
    <row r="3105" spans="1:5" x14ac:dyDescent="0.15">
      <c r="A3105" s="94" t="str">
        <f t="shared" si="48"/>
        <v>WYFFELSW5535</v>
      </c>
      <c r="B3105" s="94" t="s">
        <v>39</v>
      </c>
      <c r="C3105" s="94" t="s">
        <v>74</v>
      </c>
      <c r="D3105" s="94" t="s">
        <v>1787</v>
      </c>
      <c r="E3105" s="17">
        <v>108</v>
      </c>
    </row>
    <row r="3106" spans="1:5" x14ac:dyDescent="0.15">
      <c r="A3106" s="94" t="str">
        <f t="shared" si="48"/>
        <v>WYFFELSW5536</v>
      </c>
      <c r="B3106" s="94" t="s">
        <v>39</v>
      </c>
      <c r="C3106" s="94" t="s">
        <v>75</v>
      </c>
      <c r="D3106" s="94" t="s">
        <v>1489</v>
      </c>
      <c r="E3106" s="17">
        <v>108</v>
      </c>
    </row>
    <row r="3107" spans="1:5" x14ac:dyDescent="0.15">
      <c r="A3107" s="94" t="str">
        <f t="shared" si="48"/>
        <v>WYFFELSW5540</v>
      </c>
      <c r="B3107" s="94" t="s">
        <v>39</v>
      </c>
      <c r="C3107" s="94" t="s">
        <v>1312</v>
      </c>
      <c r="D3107" s="94" t="s">
        <v>2641</v>
      </c>
      <c r="E3107" s="17">
        <v>108</v>
      </c>
    </row>
    <row r="3108" spans="1:5" x14ac:dyDescent="0.15">
      <c r="A3108" s="94" t="str">
        <f t="shared" si="48"/>
        <v>WYFFELSW5541</v>
      </c>
      <c r="B3108" s="94" t="s">
        <v>39</v>
      </c>
      <c r="C3108" s="94" t="s">
        <v>1314</v>
      </c>
      <c r="D3108" s="94" t="s">
        <v>1492</v>
      </c>
      <c r="E3108" s="17">
        <v>109</v>
      </c>
    </row>
    <row r="3109" spans="1:5" x14ac:dyDescent="0.15">
      <c r="A3109" s="94" t="str">
        <f t="shared" si="48"/>
        <v>WYFFELSW5543</v>
      </c>
      <c r="B3109" s="94" t="s">
        <v>39</v>
      </c>
      <c r="C3109" s="94" t="s">
        <v>1315</v>
      </c>
      <c r="D3109" s="94" t="s">
        <v>1786</v>
      </c>
      <c r="E3109" s="17">
        <v>108</v>
      </c>
    </row>
    <row r="3110" spans="1:5" x14ac:dyDescent="0.15">
      <c r="A3110" s="94" t="str">
        <f t="shared" si="48"/>
        <v>WYFFELSW5544</v>
      </c>
      <c r="B3110" s="94" t="s">
        <v>39</v>
      </c>
      <c r="C3110" s="94" t="s">
        <v>1363</v>
      </c>
      <c r="D3110" s="94" t="s">
        <v>1364</v>
      </c>
      <c r="E3110" s="17">
        <v>108</v>
      </c>
    </row>
    <row r="3111" spans="1:5" x14ac:dyDescent="0.15">
      <c r="A3111" s="94" t="str">
        <f t="shared" si="48"/>
        <v>WYFFELSW5546</v>
      </c>
      <c r="B3111" s="94" t="s">
        <v>39</v>
      </c>
      <c r="C3111" s="94" t="s">
        <v>76</v>
      </c>
      <c r="D3111" s="94" t="s">
        <v>1793</v>
      </c>
      <c r="E3111" s="17">
        <v>108</v>
      </c>
    </row>
    <row r="3112" spans="1:5" x14ac:dyDescent="0.15">
      <c r="A3112" s="94" t="str">
        <f t="shared" si="48"/>
        <v>WYFFELSW5547</v>
      </c>
      <c r="B3112" s="94" t="s">
        <v>39</v>
      </c>
      <c r="C3112" s="94" t="s">
        <v>77</v>
      </c>
      <c r="D3112" s="94" t="s">
        <v>1488</v>
      </c>
      <c r="E3112" s="17">
        <v>109</v>
      </c>
    </row>
    <row r="3113" spans="1:5" x14ac:dyDescent="0.15">
      <c r="A3113" s="94" t="str">
        <f t="shared" si="48"/>
        <v>WYFFELSW5549</v>
      </c>
      <c r="B3113" s="94" t="s">
        <v>39</v>
      </c>
      <c r="C3113" s="94" t="s">
        <v>1313</v>
      </c>
      <c r="D3113" s="94" t="s">
        <v>1484</v>
      </c>
      <c r="E3113" s="17">
        <v>109</v>
      </c>
    </row>
    <row r="3114" spans="1:5" x14ac:dyDescent="0.15">
      <c r="A3114" s="94" t="str">
        <f t="shared" si="48"/>
        <v>WYFFELSW5640</v>
      </c>
      <c r="B3114" s="94" t="s">
        <v>39</v>
      </c>
      <c r="C3114" s="94" t="s">
        <v>1388</v>
      </c>
      <c r="D3114" s="94" t="s">
        <v>1786</v>
      </c>
      <c r="E3114" s="17">
        <v>108</v>
      </c>
    </row>
    <row r="3115" spans="1:5" x14ac:dyDescent="0.15">
      <c r="A3115" s="94" t="str">
        <f t="shared" si="48"/>
        <v>WYFFELSW5640 w/ SI</v>
      </c>
      <c r="B3115" s="94" t="s">
        <v>39</v>
      </c>
      <c r="C3115" s="94" t="s">
        <v>756</v>
      </c>
      <c r="D3115" s="94" t="s">
        <v>1786</v>
      </c>
      <c r="E3115" s="17">
        <v>108</v>
      </c>
    </row>
    <row r="3116" spans="1:5" x14ac:dyDescent="0.15">
      <c r="A3116" s="94" t="str">
        <f t="shared" si="48"/>
        <v>WYFFELSW5641</v>
      </c>
      <c r="B3116" s="94" t="s">
        <v>39</v>
      </c>
      <c r="C3116" s="94" t="s">
        <v>1365</v>
      </c>
      <c r="D3116" s="94" t="s">
        <v>1487</v>
      </c>
      <c r="E3116" s="17">
        <v>109</v>
      </c>
    </row>
    <row r="3117" spans="1:5" x14ac:dyDescent="0.15">
      <c r="A3117" s="94" t="str">
        <f t="shared" si="48"/>
        <v>WYFFELSW5641 w/ SI</v>
      </c>
      <c r="B3117" s="94" t="s">
        <v>39</v>
      </c>
      <c r="C3117" s="94" t="s">
        <v>757</v>
      </c>
      <c r="D3117" s="94" t="s">
        <v>1487</v>
      </c>
      <c r="E3117" s="17">
        <v>109</v>
      </c>
    </row>
    <row r="3118" spans="1:5" x14ac:dyDescent="0.15">
      <c r="A3118" s="94" t="str">
        <f t="shared" si="48"/>
        <v>WYFFELSW5641-HP</v>
      </c>
      <c r="B3118" s="94" t="s">
        <v>39</v>
      </c>
      <c r="C3118" s="94" t="s">
        <v>758</v>
      </c>
      <c r="D3118" s="94" t="s">
        <v>1487</v>
      </c>
      <c r="E3118" s="17">
        <v>109</v>
      </c>
    </row>
    <row r="3119" spans="1:5" x14ac:dyDescent="0.15">
      <c r="A3119" s="94" t="str">
        <f t="shared" si="48"/>
        <v>WYFFELSW6261</v>
      </c>
      <c r="B3119" s="94" t="s">
        <v>39</v>
      </c>
      <c r="C3119" s="94" t="s">
        <v>1152</v>
      </c>
      <c r="D3119" s="94" t="s">
        <v>1487</v>
      </c>
      <c r="E3119" s="17">
        <v>110</v>
      </c>
    </row>
    <row r="3120" spans="1:5" x14ac:dyDescent="0.15">
      <c r="A3120" s="94" t="str">
        <f t="shared" si="48"/>
        <v>WYFFELSW6330</v>
      </c>
      <c r="B3120" s="94" t="s">
        <v>39</v>
      </c>
      <c r="C3120" s="94" t="s">
        <v>78</v>
      </c>
      <c r="D3120" s="94" t="s">
        <v>2641</v>
      </c>
      <c r="E3120" s="17">
        <v>109</v>
      </c>
    </row>
    <row r="3121" spans="1:5" x14ac:dyDescent="0.15">
      <c r="A3121" s="94" t="str">
        <f t="shared" si="48"/>
        <v>WYFFELSW6331</v>
      </c>
      <c r="B3121" s="94" t="s">
        <v>39</v>
      </c>
      <c r="C3121" s="94" t="s">
        <v>79</v>
      </c>
      <c r="D3121" s="94" t="s">
        <v>1786</v>
      </c>
      <c r="E3121" s="17">
        <v>109</v>
      </c>
    </row>
    <row r="3122" spans="1:5" x14ac:dyDescent="0.15">
      <c r="A3122" s="94" t="str">
        <f t="shared" si="48"/>
        <v>WYFFELSW6337</v>
      </c>
      <c r="B3122" s="94" t="s">
        <v>39</v>
      </c>
      <c r="C3122" s="94" t="s">
        <v>80</v>
      </c>
      <c r="D3122" s="94" t="s">
        <v>1488</v>
      </c>
      <c r="E3122" s="17">
        <v>110</v>
      </c>
    </row>
    <row r="3123" spans="1:5" x14ac:dyDescent="0.15">
      <c r="A3123" s="94" t="str">
        <f t="shared" si="48"/>
        <v>WYFFELSW6440</v>
      </c>
      <c r="B3123" s="94" t="s">
        <v>39</v>
      </c>
      <c r="C3123" s="94" t="s">
        <v>1154</v>
      </c>
      <c r="D3123" s="94" t="s">
        <v>2641</v>
      </c>
      <c r="E3123" s="17">
        <v>109</v>
      </c>
    </row>
    <row r="3124" spans="1:5" x14ac:dyDescent="0.15">
      <c r="A3124" s="94" t="str">
        <f t="shared" si="48"/>
        <v>WYFFELSW6452</v>
      </c>
      <c r="B3124" s="94" t="s">
        <v>39</v>
      </c>
      <c r="C3124" s="94" t="s">
        <v>81</v>
      </c>
      <c r="D3124" s="94" t="s">
        <v>1490</v>
      </c>
      <c r="E3124" s="17">
        <v>109</v>
      </c>
    </row>
    <row r="3125" spans="1:5" x14ac:dyDescent="0.15">
      <c r="A3125" s="94" t="str">
        <f t="shared" si="48"/>
        <v>WYFFELSW6454</v>
      </c>
      <c r="B3125" s="94" t="s">
        <v>39</v>
      </c>
      <c r="C3125" s="94" t="s">
        <v>1366</v>
      </c>
      <c r="D3125" s="94" t="s">
        <v>1788</v>
      </c>
      <c r="E3125" s="17">
        <v>109</v>
      </c>
    </row>
    <row r="3126" spans="1:5" x14ac:dyDescent="0.15">
      <c r="A3126" s="94" t="str">
        <f t="shared" si="48"/>
        <v>WYFFELSW6455</v>
      </c>
      <c r="B3126" s="94" t="s">
        <v>39</v>
      </c>
      <c r="C3126" s="94" t="s">
        <v>1368</v>
      </c>
      <c r="D3126" s="94" t="s">
        <v>1485</v>
      </c>
      <c r="E3126" s="17">
        <v>109</v>
      </c>
    </row>
    <row r="3127" spans="1:5" x14ac:dyDescent="0.15">
      <c r="A3127" s="94" t="str">
        <f t="shared" si="48"/>
        <v>WYFFELSW6458</v>
      </c>
      <c r="B3127" s="94" t="s">
        <v>39</v>
      </c>
      <c r="C3127" s="94" t="s">
        <v>1367</v>
      </c>
      <c r="D3127" s="94" t="s">
        <v>1789</v>
      </c>
      <c r="E3127" s="17">
        <v>109</v>
      </c>
    </row>
    <row r="3128" spans="1:5" x14ac:dyDescent="0.15">
      <c r="A3128" s="94" t="str">
        <f t="shared" si="48"/>
        <v>WYFFELSW6521</v>
      </c>
      <c r="B3128" s="94" t="s">
        <v>39</v>
      </c>
      <c r="C3128" s="94" t="s">
        <v>1369</v>
      </c>
      <c r="D3128" s="94" t="s">
        <v>1486</v>
      </c>
      <c r="E3128" s="17">
        <v>110</v>
      </c>
    </row>
    <row r="3129" spans="1:5" x14ac:dyDescent="0.15">
      <c r="A3129" s="94" t="str">
        <f t="shared" si="48"/>
        <v>WYFFELSW6526</v>
      </c>
      <c r="B3129" s="94" t="s">
        <v>39</v>
      </c>
      <c r="C3129" s="94" t="s">
        <v>1370</v>
      </c>
      <c r="D3129" s="94" t="s">
        <v>1487</v>
      </c>
      <c r="E3129" s="17">
        <v>110</v>
      </c>
    </row>
    <row r="3130" spans="1:5" x14ac:dyDescent="0.15">
      <c r="A3130" s="94" t="str">
        <f t="shared" si="48"/>
        <v>WYFFELSW6526-HP</v>
      </c>
      <c r="B3130" s="94" t="s">
        <v>39</v>
      </c>
      <c r="C3130" s="94" t="s">
        <v>759</v>
      </c>
      <c r="D3130" s="94" t="s">
        <v>1487</v>
      </c>
      <c r="E3130" s="17">
        <v>110</v>
      </c>
    </row>
    <row r="3131" spans="1:5" x14ac:dyDescent="0.15">
      <c r="A3131" s="94" t="str">
        <f t="shared" si="48"/>
        <v>WYFFELSW6527</v>
      </c>
      <c r="B3131" s="94" t="s">
        <v>39</v>
      </c>
      <c r="C3131" s="94" t="s">
        <v>1371</v>
      </c>
      <c r="D3131" s="94" t="s">
        <v>1488</v>
      </c>
      <c r="E3131" s="17">
        <v>110</v>
      </c>
    </row>
    <row r="3132" spans="1:5" x14ac:dyDescent="0.15">
      <c r="A3132" s="94" t="str">
        <f t="shared" si="48"/>
        <v>WYFFELSW6570</v>
      </c>
      <c r="B3132" s="94" t="s">
        <v>39</v>
      </c>
      <c r="C3132" s="94" t="s">
        <v>82</v>
      </c>
      <c r="D3132" s="94" t="s">
        <v>2641</v>
      </c>
      <c r="E3132" s="17">
        <v>110</v>
      </c>
    </row>
    <row r="3133" spans="1:5" x14ac:dyDescent="0.15">
      <c r="A3133" s="94" t="str">
        <f t="shared" si="48"/>
        <v>WYFFELSW6574</v>
      </c>
      <c r="B3133" s="94" t="s">
        <v>39</v>
      </c>
      <c r="C3133" s="94" t="s">
        <v>83</v>
      </c>
      <c r="D3133" s="94" t="s">
        <v>1364</v>
      </c>
      <c r="E3133" s="17">
        <v>110</v>
      </c>
    </row>
    <row r="3134" spans="1:5" x14ac:dyDescent="0.15">
      <c r="A3134" s="94" t="str">
        <f t="shared" si="48"/>
        <v>WYFFELSW6577</v>
      </c>
      <c r="B3134" s="94" t="s">
        <v>39</v>
      </c>
      <c r="C3134" s="94" t="s">
        <v>84</v>
      </c>
      <c r="D3134" s="94" t="s">
        <v>1488</v>
      </c>
      <c r="E3134" s="17">
        <v>111</v>
      </c>
    </row>
    <row r="3135" spans="1:5" x14ac:dyDescent="0.15">
      <c r="A3135" s="94" t="str">
        <f t="shared" si="48"/>
        <v>WYFFELSW6578</v>
      </c>
      <c r="B3135" s="94" t="s">
        <v>39</v>
      </c>
      <c r="C3135" s="94" t="s">
        <v>85</v>
      </c>
      <c r="D3135" s="94" t="s">
        <v>247</v>
      </c>
      <c r="E3135" s="17">
        <v>111</v>
      </c>
    </row>
    <row r="3136" spans="1:5" x14ac:dyDescent="0.15">
      <c r="A3136" s="94" t="str">
        <f t="shared" si="48"/>
        <v>WYFFELSW6579</v>
      </c>
      <c r="B3136" s="94" t="s">
        <v>39</v>
      </c>
      <c r="C3136" s="94" t="s">
        <v>86</v>
      </c>
      <c r="D3136" s="94" t="s">
        <v>1484</v>
      </c>
      <c r="E3136" s="17">
        <v>111</v>
      </c>
    </row>
    <row r="3137" spans="1:5" x14ac:dyDescent="0.15">
      <c r="A3137" s="94" t="str">
        <f t="shared" si="48"/>
        <v>WYFFELSW6610</v>
      </c>
      <c r="B3137" s="94" t="s">
        <v>39</v>
      </c>
      <c r="C3137" s="94" t="s">
        <v>87</v>
      </c>
      <c r="D3137" s="94" t="s">
        <v>2641</v>
      </c>
      <c r="E3137" s="17">
        <v>110</v>
      </c>
    </row>
    <row r="3138" spans="1:5" x14ac:dyDescent="0.15">
      <c r="A3138" s="94" t="str">
        <f t="shared" ref="A3138:A3201" si="49">B3138&amp;C3138</f>
        <v>WYFFELSW6613</v>
      </c>
      <c r="B3138" s="94" t="s">
        <v>39</v>
      </c>
      <c r="C3138" s="94" t="s">
        <v>88</v>
      </c>
      <c r="D3138" s="94" t="s">
        <v>1492</v>
      </c>
      <c r="E3138" s="17">
        <v>111</v>
      </c>
    </row>
    <row r="3139" spans="1:5" x14ac:dyDescent="0.15">
      <c r="A3139" s="94" t="str">
        <f t="shared" si="49"/>
        <v>WYFFELSW6830</v>
      </c>
      <c r="B3139" s="94" t="s">
        <v>39</v>
      </c>
      <c r="C3139" s="94" t="s">
        <v>1372</v>
      </c>
      <c r="D3139" s="94" t="s">
        <v>2641</v>
      </c>
      <c r="E3139" s="17">
        <v>110</v>
      </c>
    </row>
    <row r="3140" spans="1:5" x14ac:dyDescent="0.15">
      <c r="A3140" s="94" t="str">
        <f t="shared" si="49"/>
        <v>WYFFELSW6830 CK</v>
      </c>
      <c r="B3140" s="94" t="s">
        <v>39</v>
      </c>
      <c r="C3140" s="94" t="s">
        <v>760</v>
      </c>
      <c r="D3140" s="94" t="s">
        <v>2641</v>
      </c>
      <c r="E3140" s="17">
        <v>110</v>
      </c>
    </row>
    <row r="3141" spans="1:5" x14ac:dyDescent="0.15">
      <c r="A3141" s="94" t="str">
        <f t="shared" si="49"/>
        <v>WYFFELSW6830 w/ SI</v>
      </c>
      <c r="B3141" s="94" t="s">
        <v>39</v>
      </c>
      <c r="C3141" s="94" t="s">
        <v>761</v>
      </c>
      <c r="D3141" s="94" t="s">
        <v>762</v>
      </c>
      <c r="E3141" s="17">
        <v>110</v>
      </c>
    </row>
    <row r="3142" spans="1:5" x14ac:dyDescent="0.15">
      <c r="A3142" s="94" t="str">
        <f t="shared" si="49"/>
        <v>WYFFELSW6834</v>
      </c>
      <c r="B3142" s="94" t="s">
        <v>39</v>
      </c>
      <c r="C3142" s="94" t="s">
        <v>1389</v>
      </c>
      <c r="D3142" s="94" t="s">
        <v>1788</v>
      </c>
      <c r="E3142" s="17">
        <v>111</v>
      </c>
    </row>
    <row r="3143" spans="1:5" x14ac:dyDescent="0.15">
      <c r="A3143" s="94" t="str">
        <f t="shared" si="49"/>
        <v>WYFFELSW6871</v>
      </c>
      <c r="B3143" s="94" t="s">
        <v>39</v>
      </c>
      <c r="C3143" s="94" t="s">
        <v>1153</v>
      </c>
      <c r="D3143" s="94" t="s">
        <v>1487</v>
      </c>
      <c r="E3143" s="17">
        <v>110</v>
      </c>
    </row>
    <row r="3144" spans="1:5" x14ac:dyDescent="0.15">
      <c r="A3144" s="94" t="str">
        <f t="shared" si="49"/>
        <v>WYFFELSW6871 CK</v>
      </c>
      <c r="B3144" s="94" t="s">
        <v>39</v>
      </c>
      <c r="C3144" s="94" t="s">
        <v>763</v>
      </c>
      <c r="D3144" s="94" t="s">
        <v>1487</v>
      </c>
      <c r="E3144" s="17">
        <v>110</v>
      </c>
    </row>
    <row r="3145" spans="1:5" x14ac:dyDescent="0.15">
      <c r="A3145" s="94" t="str">
        <f t="shared" si="49"/>
        <v>WYFFELSW6980</v>
      </c>
      <c r="B3145" s="94" t="s">
        <v>39</v>
      </c>
      <c r="C3145" s="94" t="s">
        <v>89</v>
      </c>
      <c r="D3145" s="94" t="s">
        <v>2641</v>
      </c>
      <c r="E3145" s="17">
        <v>110</v>
      </c>
    </row>
    <row r="3146" spans="1:5" x14ac:dyDescent="0.15">
      <c r="A3146" s="94" t="str">
        <f t="shared" si="49"/>
        <v>WYFFELSW6981</v>
      </c>
      <c r="B3146" s="94" t="s">
        <v>39</v>
      </c>
      <c r="C3146" s="94" t="s">
        <v>90</v>
      </c>
      <c r="D3146" s="94" t="s">
        <v>1486</v>
      </c>
      <c r="E3146" s="17">
        <v>111</v>
      </c>
    </row>
    <row r="3147" spans="1:5" x14ac:dyDescent="0.15">
      <c r="A3147" s="94" t="str">
        <f t="shared" si="49"/>
        <v>WYFFELSW6989</v>
      </c>
      <c r="B3147" s="94" t="s">
        <v>39</v>
      </c>
      <c r="C3147" s="94" t="s">
        <v>91</v>
      </c>
      <c r="D3147" s="94" t="s">
        <v>1484</v>
      </c>
      <c r="E3147" s="17">
        <v>111</v>
      </c>
    </row>
    <row r="3148" spans="1:5" x14ac:dyDescent="0.15">
      <c r="A3148" s="94" t="str">
        <f t="shared" si="49"/>
        <v>WYFFELSW7116</v>
      </c>
      <c r="B3148" s="94" t="s">
        <v>39</v>
      </c>
      <c r="C3148" s="94" t="s">
        <v>92</v>
      </c>
      <c r="D3148" s="94" t="s">
        <v>1793</v>
      </c>
      <c r="E3148" s="17">
        <v>112</v>
      </c>
    </row>
    <row r="3149" spans="1:5" x14ac:dyDescent="0.15">
      <c r="A3149" s="94" t="str">
        <f t="shared" si="49"/>
        <v>WYFFELSW7122</v>
      </c>
      <c r="B3149" s="94" t="s">
        <v>39</v>
      </c>
      <c r="C3149" s="94" t="s">
        <v>1373</v>
      </c>
      <c r="D3149" s="94" t="s">
        <v>1490</v>
      </c>
      <c r="E3149" s="17">
        <v>111</v>
      </c>
    </row>
    <row r="3150" spans="1:5" x14ac:dyDescent="0.15">
      <c r="A3150" s="94" t="str">
        <f t="shared" si="49"/>
        <v>WYFFELSW7123</v>
      </c>
      <c r="B3150" s="94" t="s">
        <v>39</v>
      </c>
      <c r="C3150" s="94" t="s">
        <v>93</v>
      </c>
      <c r="D3150" s="94" t="s">
        <v>1492</v>
      </c>
      <c r="E3150" s="17">
        <v>111</v>
      </c>
    </row>
    <row r="3151" spans="1:5" x14ac:dyDescent="0.15">
      <c r="A3151" s="94" t="str">
        <f t="shared" si="49"/>
        <v>WYFFELSW7124</v>
      </c>
      <c r="B3151" s="94" t="s">
        <v>39</v>
      </c>
      <c r="C3151" s="94" t="s">
        <v>1375</v>
      </c>
      <c r="D3151" s="94" t="s">
        <v>1788</v>
      </c>
      <c r="E3151" s="17">
        <v>111</v>
      </c>
    </row>
    <row r="3152" spans="1:5" x14ac:dyDescent="0.15">
      <c r="A3152" s="94" t="str">
        <f t="shared" si="49"/>
        <v>WYFFELSW7125</v>
      </c>
      <c r="B3152" s="94" t="s">
        <v>39</v>
      </c>
      <c r="C3152" s="94" t="s">
        <v>1376</v>
      </c>
      <c r="D3152" s="94" t="s">
        <v>1485</v>
      </c>
      <c r="E3152" s="17">
        <v>111</v>
      </c>
    </row>
    <row r="3153" spans="1:5" x14ac:dyDescent="0.15">
      <c r="A3153" s="94" t="str">
        <f t="shared" si="49"/>
        <v>WYFFELSW7127</v>
      </c>
      <c r="B3153" s="94" t="s">
        <v>39</v>
      </c>
      <c r="C3153" s="94" t="s">
        <v>1377</v>
      </c>
      <c r="D3153" s="94" t="s">
        <v>1488</v>
      </c>
      <c r="E3153" s="17">
        <v>111</v>
      </c>
    </row>
    <row r="3154" spans="1:5" x14ac:dyDescent="0.15">
      <c r="A3154" s="94" t="str">
        <f t="shared" si="49"/>
        <v>WYFFELSW7128</v>
      </c>
      <c r="B3154" s="94" t="s">
        <v>39</v>
      </c>
      <c r="C3154" s="94" t="s">
        <v>1374</v>
      </c>
      <c r="D3154" s="94" t="s">
        <v>1789</v>
      </c>
      <c r="E3154" s="17">
        <v>111</v>
      </c>
    </row>
    <row r="3155" spans="1:5" x14ac:dyDescent="0.15">
      <c r="A3155" s="94" t="str">
        <f t="shared" si="49"/>
        <v>WYFFELSW7133</v>
      </c>
      <c r="B3155" s="94" t="s">
        <v>39</v>
      </c>
      <c r="C3155" s="94" t="s">
        <v>1378</v>
      </c>
      <c r="D3155" s="94" t="s">
        <v>1491</v>
      </c>
      <c r="E3155" s="17">
        <v>112</v>
      </c>
    </row>
    <row r="3156" spans="1:5" x14ac:dyDescent="0.15">
      <c r="A3156" s="94" t="str">
        <f t="shared" si="49"/>
        <v>WYFFELSW7135</v>
      </c>
      <c r="B3156" s="94" t="s">
        <v>39</v>
      </c>
      <c r="C3156" s="94" t="s">
        <v>1379</v>
      </c>
      <c r="D3156" s="94" t="s">
        <v>1787</v>
      </c>
      <c r="E3156" s="17">
        <v>111</v>
      </c>
    </row>
    <row r="3157" spans="1:5" x14ac:dyDescent="0.15">
      <c r="A3157" s="94" t="str">
        <f t="shared" si="49"/>
        <v>WYFFELSW7180</v>
      </c>
      <c r="B3157" s="94" t="s">
        <v>39</v>
      </c>
      <c r="C3157" s="94" t="s">
        <v>94</v>
      </c>
      <c r="D3157" s="94" t="s">
        <v>2641</v>
      </c>
      <c r="E3157" s="17">
        <v>110</v>
      </c>
    </row>
    <row r="3158" spans="1:5" x14ac:dyDescent="0.15">
      <c r="A3158" s="94" t="str">
        <f t="shared" si="49"/>
        <v>WYFFELSW7185</v>
      </c>
      <c r="B3158" s="94" t="s">
        <v>39</v>
      </c>
      <c r="C3158" s="94" t="s">
        <v>95</v>
      </c>
      <c r="D3158" s="94" t="s">
        <v>1793</v>
      </c>
      <c r="E3158" s="17">
        <v>110</v>
      </c>
    </row>
    <row r="3159" spans="1:5" x14ac:dyDescent="0.15">
      <c r="A3159" s="94" t="str">
        <f t="shared" si="49"/>
        <v>WYFFELSW7250</v>
      </c>
      <c r="B3159" s="94" t="s">
        <v>39</v>
      </c>
      <c r="C3159" s="94" t="s">
        <v>96</v>
      </c>
      <c r="D3159" s="94" t="s">
        <v>1786</v>
      </c>
      <c r="E3159" s="17">
        <v>111</v>
      </c>
    </row>
    <row r="3160" spans="1:5" x14ac:dyDescent="0.15">
      <c r="A3160" s="94" t="str">
        <f t="shared" si="49"/>
        <v>WYFFELSW7251</v>
      </c>
      <c r="B3160" s="94" t="s">
        <v>39</v>
      </c>
      <c r="C3160" s="94" t="s">
        <v>1390</v>
      </c>
      <c r="D3160" s="94" t="s">
        <v>1487</v>
      </c>
      <c r="E3160" s="17">
        <v>112</v>
      </c>
    </row>
    <row r="3161" spans="1:5" x14ac:dyDescent="0.15">
      <c r="A3161" s="94" t="str">
        <f t="shared" si="49"/>
        <v>WYFFELSW7260</v>
      </c>
      <c r="B3161" s="94" t="s">
        <v>39</v>
      </c>
      <c r="C3161" s="94" t="s">
        <v>97</v>
      </c>
      <c r="D3161" s="94" t="s">
        <v>2641</v>
      </c>
      <c r="E3161" s="17">
        <v>112</v>
      </c>
    </row>
    <row r="3162" spans="1:5" x14ac:dyDescent="0.15">
      <c r="A3162" s="94" t="str">
        <f t="shared" si="49"/>
        <v>WYFFELSW7265</v>
      </c>
      <c r="B3162" s="94" t="s">
        <v>39</v>
      </c>
      <c r="C3162" s="94" t="s">
        <v>98</v>
      </c>
      <c r="D3162" s="94" t="s">
        <v>1485</v>
      </c>
      <c r="E3162" s="17">
        <v>113</v>
      </c>
    </row>
    <row r="3163" spans="1:5" x14ac:dyDescent="0.15">
      <c r="A3163" s="94" t="str">
        <f t="shared" si="49"/>
        <v>WYFFELSW7273</v>
      </c>
      <c r="B3163" s="94" t="s">
        <v>39</v>
      </c>
      <c r="C3163" s="94" t="s">
        <v>99</v>
      </c>
      <c r="D3163" s="94" t="s">
        <v>1492</v>
      </c>
      <c r="E3163" s="17">
        <v>110</v>
      </c>
    </row>
    <row r="3164" spans="1:5" x14ac:dyDescent="0.15">
      <c r="A3164" s="94" t="str">
        <f t="shared" si="49"/>
        <v>WYFFELSW7275</v>
      </c>
      <c r="B3164" s="94" t="s">
        <v>39</v>
      </c>
      <c r="C3164" s="94" t="s">
        <v>100</v>
      </c>
      <c r="D3164" s="94" t="s">
        <v>1485</v>
      </c>
      <c r="E3164" s="17">
        <v>111</v>
      </c>
    </row>
    <row r="3165" spans="1:5" x14ac:dyDescent="0.15">
      <c r="A3165" s="94" t="str">
        <f t="shared" si="49"/>
        <v>WYFFELSW7293</v>
      </c>
      <c r="B3165" s="94" t="s">
        <v>39</v>
      </c>
      <c r="C3165" s="94" t="s">
        <v>101</v>
      </c>
      <c r="D3165" s="94" t="s">
        <v>1492</v>
      </c>
      <c r="E3165" s="17">
        <v>112</v>
      </c>
    </row>
    <row r="3166" spans="1:5" x14ac:dyDescent="0.15">
      <c r="A3166" s="94" t="str">
        <f t="shared" si="49"/>
        <v>WYFFELSW730</v>
      </c>
      <c r="B3166" s="94" t="s">
        <v>39</v>
      </c>
      <c r="C3166" s="94" t="s">
        <v>1380</v>
      </c>
      <c r="D3166" s="94" t="s">
        <v>2641</v>
      </c>
      <c r="E3166" s="17">
        <v>112</v>
      </c>
    </row>
    <row r="3167" spans="1:5" x14ac:dyDescent="0.15">
      <c r="A3167" s="94" t="str">
        <f t="shared" si="49"/>
        <v>WYFFELSW7300</v>
      </c>
      <c r="B3167" s="94" t="s">
        <v>39</v>
      </c>
      <c r="C3167" s="94" t="s">
        <v>102</v>
      </c>
      <c r="D3167" s="94" t="s">
        <v>1786</v>
      </c>
      <c r="E3167" s="17">
        <v>112</v>
      </c>
    </row>
    <row r="3168" spans="1:5" x14ac:dyDescent="0.15">
      <c r="A3168" s="94" t="str">
        <f t="shared" si="49"/>
        <v>WYFFELSW7302</v>
      </c>
      <c r="B3168" s="94" t="s">
        <v>39</v>
      </c>
      <c r="C3168" s="94" t="s">
        <v>1382</v>
      </c>
      <c r="D3168" s="94" t="s">
        <v>1383</v>
      </c>
      <c r="E3168" s="17">
        <v>112</v>
      </c>
    </row>
    <row r="3169" spans="1:5" x14ac:dyDescent="0.15">
      <c r="A3169" s="94" t="str">
        <f t="shared" si="49"/>
        <v>WYFFELSW7303</v>
      </c>
      <c r="B3169" s="94" t="s">
        <v>39</v>
      </c>
      <c r="C3169" s="94" t="s">
        <v>103</v>
      </c>
      <c r="D3169" s="94" t="s">
        <v>1492</v>
      </c>
      <c r="E3169" s="17">
        <v>113</v>
      </c>
    </row>
    <row r="3170" spans="1:5" x14ac:dyDescent="0.15">
      <c r="A3170" s="94" t="str">
        <f t="shared" si="49"/>
        <v>WYFFELSW7307</v>
      </c>
      <c r="B3170" s="94" t="s">
        <v>39</v>
      </c>
      <c r="C3170" s="94" t="s">
        <v>1381</v>
      </c>
      <c r="D3170" s="94" t="s">
        <v>1488</v>
      </c>
      <c r="E3170" s="17">
        <v>113</v>
      </c>
    </row>
    <row r="3171" spans="1:5" x14ac:dyDescent="0.15">
      <c r="A3171" s="94" t="str">
        <f t="shared" si="49"/>
        <v>WYFFELSW7355</v>
      </c>
      <c r="B3171" s="94" t="s">
        <v>39</v>
      </c>
      <c r="C3171" s="94" t="s">
        <v>104</v>
      </c>
      <c r="D3171" s="94" t="s">
        <v>1793</v>
      </c>
      <c r="E3171" s="17">
        <v>112</v>
      </c>
    </row>
    <row r="3172" spans="1:5" x14ac:dyDescent="0.15">
      <c r="A3172" s="94" t="str">
        <f t="shared" si="49"/>
        <v>WYFFELSW7381</v>
      </c>
      <c r="B3172" s="94" t="s">
        <v>39</v>
      </c>
      <c r="C3172" s="94" t="s">
        <v>1318</v>
      </c>
      <c r="D3172" s="94" t="s">
        <v>1487</v>
      </c>
      <c r="E3172" s="17">
        <v>112</v>
      </c>
    </row>
    <row r="3173" spans="1:5" x14ac:dyDescent="0.15">
      <c r="A3173" s="94" t="str">
        <f t="shared" si="49"/>
        <v>WYFFELSW7381 Twin</v>
      </c>
      <c r="B3173" s="94" t="s">
        <v>39</v>
      </c>
      <c r="C3173" s="94" t="s">
        <v>764</v>
      </c>
      <c r="D3173" s="94" t="s">
        <v>1487</v>
      </c>
      <c r="E3173" s="17">
        <v>112</v>
      </c>
    </row>
    <row r="3174" spans="1:5" x14ac:dyDescent="0.15">
      <c r="A3174" s="94" t="str">
        <f t="shared" si="49"/>
        <v>WYFFELSW7381 w/ SI</v>
      </c>
      <c r="B3174" s="94" t="s">
        <v>39</v>
      </c>
      <c r="C3174" s="94" t="s">
        <v>765</v>
      </c>
      <c r="D3174" s="94" t="s">
        <v>1487</v>
      </c>
      <c r="E3174" s="17">
        <v>112</v>
      </c>
    </row>
    <row r="3175" spans="1:5" x14ac:dyDescent="0.15">
      <c r="A3175" s="94" t="str">
        <f t="shared" si="49"/>
        <v>WYFFELSW7383</v>
      </c>
      <c r="B3175" s="94" t="s">
        <v>39</v>
      </c>
      <c r="C3175" s="94" t="s">
        <v>1319</v>
      </c>
      <c r="D3175" s="94" t="s">
        <v>1492</v>
      </c>
      <c r="E3175" s="17">
        <v>112</v>
      </c>
    </row>
    <row r="3176" spans="1:5" x14ac:dyDescent="0.15">
      <c r="A3176" s="94" t="str">
        <f t="shared" si="49"/>
        <v>WYFFELSW7387</v>
      </c>
      <c r="B3176" s="94" t="s">
        <v>39</v>
      </c>
      <c r="C3176" s="94" t="s">
        <v>1320</v>
      </c>
      <c r="D3176" s="94" t="s">
        <v>1488</v>
      </c>
      <c r="E3176" s="17">
        <v>112</v>
      </c>
    </row>
    <row r="3177" spans="1:5" x14ac:dyDescent="0.15">
      <c r="A3177" s="94" t="str">
        <f t="shared" si="49"/>
        <v>WYFFELSW7387 Twin</v>
      </c>
      <c r="B3177" s="94" t="s">
        <v>39</v>
      </c>
      <c r="C3177" s="94" t="s">
        <v>766</v>
      </c>
      <c r="D3177" s="94" t="s">
        <v>1488</v>
      </c>
      <c r="E3177" s="17">
        <v>112</v>
      </c>
    </row>
    <row r="3178" spans="1:5" x14ac:dyDescent="0.15">
      <c r="A3178" s="94" t="str">
        <f t="shared" si="49"/>
        <v>WYFFELSW7389</v>
      </c>
      <c r="B3178" s="94" t="s">
        <v>39</v>
      </c>
      <c r="C3178" s="94" t="s">
        <v>1321</v>
      </c>
      <c r="D3178" s="94" t="s">
        <v>1484</v>
      </c>
      <c r="E3178" s="17">
        <v>112</v>
      </c>
    </row>
    <row r="3179" spans="1:5" x14ac:dyDescent="0.15">
      <c r="A3179" s="94" t="str">
        <f t="shared" si="49"/>
        <v>WYFFELSW7395</v>
      </c>
      <c r="B3179" s="94" t="s">
        <v>39</v>
      </c>
      <c r="C3179" s="94" t="s">
        <v>1322</v>
      </c>
      <c r="D3179" s="94" t="s">
        <v>1787</v>
      </c>
      <c r="E3179" s="17">
        <v>112</v>
      </c>
    </row>
    <row r="3180" spans="1:5" x14ac:dyDescent="0.15">
      <c r="A3180" s="94" t="str">
        <f t="shared" si="49"/>
        <v>WYFFELSW7630</v>
      </c>
      <c r="B3180" s="94" t="s">
        <v>39</v>
      </c>
      <c r="C3180" s="94" t="s">
        <v>105</v>
      </c>
      <c r="D3180" s="94" t="s">
        <v>2641</v>
      </c>
      <c r="E3180" s="17">
        <v>112</v>
      </c>
    </row>
    <row r="3181" spans="1:5" x14ac:dyDescent="0.15">
      <c r="A3181" s="94" t="str">
        <f t="shared" si="49"/>
        <v>WYFFELSW7633</v>
      </c>
      <c r="B3181" s="94" t="s">
        <v>39</v>
      </c>
      <c r="C3181" s="94" t="s">
        <v>106</v>
      </c>
      <c r="D3181" s="94" t="s">
        <v>1492</v>
      </c>
      <c r="E3181" s="17">
        <v>113</v>
      </c>
    </row>
    <row r="3182" spans="1:5" x14ac:dyDescent="0.15">
      <c r="A3182" s="94" t="str">
        <f t="shared" si="49"/>
        <v>WYFFELSW7642</v>
      </c>
      <c r="B3182" s="94" t="s">
        <v>39</v>
      </c>
      <c r="C3182" s="94" t="s">
        <v>1323</v>
      </c>
      <c r="D3182" s="94" t="s">
        <v>1490</v>
      </c>
      <c r="E3182" s="17">
        <v>112</v>
      </c>
    </row>
    <row r="3183" spans="1:5" x14ac:dyDescent="0.15">
      <c r="A3183" s="94" t="str">
        <f t="shared" si="49"/>
        <v>WYFFELSW7644</v>
      </c>
      <c r="B3183" s="94" t="s">
        <v>39</v>
      </c>
      <c r="C3183" s="94" t="s">
        <v>1325</v>
      </c>
      <c r="D3183" s="94" t="s">
        <v>1788</v>
      </c>
      <c r="E3183" s="17">
        <v>112</v>
      </c>
    </row>
    <row r="3184" spans="1:5" x14ac:dyDescent="0.15">
      <c r="A3184" s="94" t="str">
        <f t="shared" si="49"/>
        <v>WYFFELSW7645</v>
      </c>
      <c r="B3184" s="94" t="s">
        <v>39</v>
      </c>
      <c r="C3184" s="94" t="s">
        <v>1326</v>
      </c>
      <c r="D3184" s="94" t="s">
        <v>1485</v>
      </c>
      <c r="E3184" s="17">
        <v>112</v>
      </c>
    </row>
    <row r="3185" spans="1:5" x14ac:dyDescent="0.15">
      <c r="A3185" s="94" t="str">
        <f t="shared" si="49"/>
        <v>WYFFELSW7648</v>
      </c>
      <c r="B3185" s="94" t="s">
        <v>39</v>
      </c>
      <c r="C3185" s="94" t="s">
        <v>1324</v>
      </c>
      <c r="D3185" s="94" t="s">
        <v>1789</v>
      </c>
      <c r="E3185" s="17">
        <v>112</v>
      </c>
    </row>
    <row r="3186" spans="1:5" x14ac:dyDescent="0.15">
      <c r="A3186" s="94" t="str">
        <f t="shared" si="49"/>
        <v>WYFFELSW8171</v>
      </c>
      <c r="B3186" s="94" t="s">
        <v>39</v>
      </c>
      <c r="C3186" s="94" t="s">
        <v>1327</v>
      </c>
      <c r="D3186" s="94" t="s">
        <v>1486</v>
      </c>
      <c r="E3186" s="17">
        <v>114</v>
      </c>
    </row>
    <row r="3187" spans="1:5" x14ac:dyDescent="0.15">
      <c r="A3187" s="94" t="str">
        <f t="shared" si="49"/>
        <v>WYFFELSW8177</v>
      </c>
      <c r="B3187" s="94" t="s">
        <v>39</v>
      </c>
      <c r="C3187" s="94" t="s">
        <v>1328</v>
      </c>
      <c r="D3187" s="94" t="s">
        <v>1488</v>
      </c>
      <c r="E3187" s="17">
        <v>114</v>
      </c>
    </row>
    <row r="3188" spans="1:5" x14ac:dyDescent="0.15">
      <c r="A3188" s="94" t="str">
        <f t="shared" si="49"/>
        <v>WYFFELSW8250</v>
      </c>
      <c r="B3188" s="94" t="s">
        <v>39</v>
      </c>
      <c r="C3188" s="94" t="s">
        <v>1329</v>
      </c>
      <c r="D3188" s="94" t="s">
        <v>1786</v>
      </c>
      <c r="E3188" s="17">
        <v>113</v>
      </c>
    </row>
    <row r="3189" spans="1:5" x14ac:dyDescent="0.15">
      <c r="A3189" s="94" t="str">
        <f t="shared" si="49"/>
        <v>WYFFELSW8251</v>
      </c>
      <c r="B3189" s="94" t="s">
        <v>39</v>
      </c>
      <c r="C3189" s="94" t="s">
        <v>1331</v>
      </c>
      <c r="D3189" s="94" t="s">
        <v>1486</v>
      </c>
      <c r="E3189" s="17">
        <v>114</v>
      </c>
    </row>
    <row r="3190" spans="1:5" x14ac:dyDescent="0.15">
      <c r="A3190" s="94" t="str">
        <f t="shared" si="49"/>
        <v>WYFFELSW8253</v>
      </c>
      <c r="B3190" s="94" t="s">
        <v>39</v>
      </c>
      <c r="C3190" s="94" t="s">
        <v>1330</v>
      </c>
      <c r="D3190" s="94" t="s">
        <v>1487</v>
      </c>
      <c r="E3190" s="17">
        <v>114</v>
      </c>
    </row>
    <row r="3191" spans="1:5" x14ac:dyDescent="0.15">
      <c r="A3191" s="94" t="str">
        <f t="shared" si="49"/>
        <v>WYFFELSW8253 CK</v>
      </c>
      <c r="B3191" s="94" t="s">
        <v>39</v>
      </c>
      <c r="C3191" s="94" t="s">
        <v>767</v>
      </c>
      <c r="D3191" s="94" t="s">
        <v>1487</v>
      </c>
      <c r="E3191" s="17">
        <v>114</v>
      </c>
    </row>
    <row r="3192" spans="1:5" x14ac:dyDescent="0.15">
      <c r="A3192" s="94" t="str">
        <f t="shared" si="49"/>
        <v>WYFFELSW8253 Twin</v>
      </c>
      <c r="B3192" s="94" t="s">
        <v>39</v>
      </c>
      <c r="C3192" s="94" t="s">
        <v>768</v>
      </c>
      <c r="D3192" s="94" t="s">
        <v>1487</v>
      </c>
      <c r="E3192" s="17">
        <v>114</v>
      </c>
    </row>
    <row r="3193" spans="1:5" x14ac:dyDescent="0.15">
      <c r="A3193" s="94" t="str">
        <f t="shared" si="49"/>
        <v>WYFFELSW8253 w/ SI</v>
      </c>
      <c r="B3193" s="94" t="s">
        <v>39</v>
      </c>
      <c r="C3193" s="94" t="s">
        <v>769</v>
      </c>
      <c r="D3193" s="94" t="s">
        <v>1487</v>
      </c>
      <c r="E3193" s="17">
        <v>114</v>
      </c>
    </row>
    <row r="3194" spans="1:5" x14ac:dyDescent="0.15">
      <c r="A3194" s="94" t="str">
        <f t="shared" si="49"/>
        <v>WYFFELSW8257</v>
      </c>
      <c r="B3194" s="94" t="s">
        <v>39</v>
      </c>
      <c r="C3194" s="94" t="s">
        <v>1332</v>
      </c>
      <c r="D3194" s="94" t="s">
        <v>1488</v>
      </c>
      <c r="E3194" s="17">
        <v>114</v>
      </c>
    </row>
    <row r="3195" spans="1:5" x14ac:dyDescent="0.15">
      <c r="A3195" s="94" t="str">
        <f t="shared" si="49"/>
        <v>WYFFELSW8360</v>
      </c>
      <c r="B3195" s="94" t="s">
        <v>39</v>
      </c>
      <c r="C3195" s="94" t="s">
        <v>1333</v>
      </c>
      <c r="D3195" s="94" t="s">
        <v>2641</v>
      </c>
      <c r="E3195" s="17">
        <v>114</v>
      </c>
    </row>
    <row r="3196" spans="1:5" x14ac:dyDescent="0.15">
      <c r="A3196" s="94" t="str">
        <f t="shared" si="49"/>
        <v>WYFFELSW8361</v>
      </c>
      <c r="B3196" s="94" t="s">
        <v>39</v>
      </c>
      <c r="C3196" s="94" t="s">
        <v>1334</v>
      </c>
      <c r="D3196" s="94" t="s">
        <v>1487</v>
      </c>
      <c r="E3196" s="17">
        <v>115</v>
      </c>
    </row>
    <row r="3197" spans="1:5" x14ac:dyDescent="0.15">
      <c r="A3197" s="94" t="str">
        <f t="shared" si="49"/>
        <v>WYFFELSW8365</v>
      </c>
      <c r="B3197" s="94" t="s">
        <v>39</v>
      </c>
      <c r="C3197" s="94" t="s">
        <v>1335</v>
      </c>
      <c r="D3197" s="94" t="s">
        <v>1491</v>
      </c>
      <c r="E3197" s="17">
        <v>115</v>
      </c>
    </row>
    <row r="3198" spans="1:5" x14ac:dyDescent="0.15">
      <c r="A3198" s="94" t="str">
        <f t="shared" si="49"/>
        <v>WYFFELSW8368</v>
      </c>
      <c r="B3198" s="94" t="s">
        <v>39</v>
      </c>
      <c r="C3198" s="94" t="s">
        <v>1336</v>
      </c>
      <c r="D3198" s="94" t="s">
        <v>1343</v>
      </c>
      <c r="E3198" s="17">
        <v>115</v>
      </c>
    </row>
    <row r="3199" spans="1:5" x14ac:dyDescent="0.15">
      <c r="A3199" s="94" t="str">
        <f t="shared" si="49"/>
        <v>WYFFELSW8415</v>
      </c>
      <c r="B3199" s="94" t="s">
        <v>39</v>
      </c>
      <c r="C3199" s="94" t="s">
        <v>107</v>
      </c>
      <c r="D3199" s="94" t="s">
        <v>1485</v>
      </c>
      <c r="E3199" s="17">
        <v>114</v>
      </c>
    </row>
    <row r="3200" spans="1:5" x14ac:dyDescent="0.15">
      <c r="A3200" s="94" t="str">
        <f t="shared" si="49"/>
        <v>WYFFELSW8418</v>
      </c>
      <c r="B3200" s="94" t="s">
        <v>39</v>
      </c>
      <c r="C3200" s="94" t="s">
        <v>108</v>
      </c>
      <c r="D3200" s="94" t="s">
        <v>247</v>
      </c>
      <c r="E3200" s="17">
        <v>114</v>
      </c>
    </row>
    <row r="3201" spans="1:5" x14ac:dyDescent="0.15">
      <c r="A3201" s="94" t="str">
        <f t="shared" si="49"/>
        <v>WYFFELSW8540</v>
      </c>
      <c r="B3201" s="94" t="s">
        <v>39</v>
      </c>
      <c r="C3201" s="94" t="s">
        <v>109</v>
      </c>
      <c r="D3201" s="94" t="s">
        <v>2641</v>
      </c>
      <c r="E3201" s="17">
        <v>114</v>
      </c>
    </row>
    <row r="3202" spans="1:5" x14ac:dyDescent="0.15">
      <c r="A3202" s="94" t="str">
        <f t="shared" ref="A3202:A3220" si="50">B3202&amp;C3202</f>
        <v>WYFFELSW8542</v>
      </c>
      <c r="B3202" s="94" t="s">
        <v>39</v>
      </c>
      <c r="C3202" s="94" t="s">
        <v>110</v>
      </c>
      <c r="D3202" s="94" t="s">
        <v>1383</v>
      </c>
      <c r="E3202" s="17">
        <v>114</v>
      </c>
    </row>
    <row r="3203" spans="1:5" x14ac:dyDescent="0.15">
      <c r="A3203" s="94" t="str">
        <f t="shared" si="50"/>
        <v>WYFFELSW8601</v>
      </c>
      <c r="B3203" s="94" t="s">
        <v>39</v>
      </c>
      <c r="C3203" s="94" t="s">
        <v>1337</v>
      </c>
      <c r="D3203" s="94" t="s">
        <v>1486</v>
      </c>
      <c r="E3203" s="17">
        <v>115</v>
      </c>
    </row>
    <row r="3204" spans="1:5" x14ac:dyDescent="0.15">
      <c r="A3204" s="94" t="str">
        <f t="shared" si="50"/>
        <v>WYFFELSW8602</v>
      </c>
      <c r="B3204" s="94" t="s">
        <v>39</v>
      </c>
      <c r="C3204" s="94" t="s">
        <v>111</v>
      </c>
      <c r="D3204" s="94" t="s">
        <v>1383</v>
      </c>
      <c r="E3204" s="17">
        <v>114</v>
      </c>
    </row>
    <row r="3205" spans="1:5" x14ac:dyDescent="0.15">
      <c r="A3205" s="94" t="str">
        <f t="shared" si="50"/>
        <v>WYFFELSW8603</v>
      </c>
      <c r="B3205" s="94" t="s">
        <v>39</v>
      </c>
      <c r="C3205" s="94" t="s">
        <v>1339</v>
      </c>
      <c r="D3205" s="94" t="s">
        <v>1492</v>
      </c>
      <c r="E3205" s="17">
        <v>115</v>
      </c>
    </row>
    <row r="3206" spans="1:5" x14ac:dyDescent="0.15">
      <c r="A3206" s="94" t="str">
        <f t="shared" si="50"/>
        <v>WYFFELSW8606</v>
      </c>
      <c r="B3206" s="94" t="s">
        <v>39</v>
      </c>
      <c r="C3206" s="94" t="s">
        <v>1338</v>
      </c>
      <c r="D3206" s="94" t="s">
        <v>1487</v>
      </c>
      <c r="E3206" s="17">
        <v>115</v>
      </c>
    </row>
    <row r="3207" spans="1:5" x14ac:dyDescent="0.15">
      <c r="A3207" s="94" t="str">
        <f t="shared" si="50"/>
        <v>WYFFELSW8607</v>
      </c>
      <c r="B3207" s="94" t="s">
        <v>39</v>
      </c>
      <c r="C3207" s="94" t="s">
        <v>1340</v>
      </c>
      <c r="D3207" s="94" t="s">
        <v>1488</v>
      </c>
      <c r="E3207" s="17">
        <v>115</v>
      </c>
    </row>
    <row r="3208" spans="1:5" x14ac:dyDescent="0.15">
      <c r="A3208" s="94" t="str">
        <f t="shared" si="50"/>
        <v>WYFFELSW8680</v>
      </c>
      <c r="B3208" s="94" t="s">
        <v>39</v>
      </c>
      <c r="C3208" s="94" t="s">
        <v>112</v>
      </c>
      <c r="D3208" s="94" t="s">
        <v>2641</v>
      </c>
      <c r="E3208" s="17">
        <v>115</v>
      </c>
    </row>
    <row r="3209" spans="1:5" x14ac:dyDescent="0.15">
      <c r="A3209" s="94" t="str">
        <f t="shared" si="50"/>
        <v>WYFFELSW8680 CK</v>
      </c>
      <c r="B3209" s="94" t="s">
        <v>39</v>
      </c>
      <c r="C3209" s="94" t="s">
        <v>770</v>
      </c>
      <c r="D3209" s="94" t="s">
        <v>2641</v>
      </c>
      <c r="E3209" s="17">
        <v>115</v>
      </c>
    </row>
    <row r="3210" spans="1:5" x14ac:dyDescent="0.15">
      <c r="A3210" s="94" t="str">
        <f t="shared" si="50"/>
        <v>WYFFELSW8681</v>
      </c>
      <c r="B3210" s="94" t="s">
        <v>39</v>
      </c>
      <c r="C3210" s="94" t="s">
        <v>1391</v>
      </c>
      <c r="D3210" s="94" t="s">
        <v>1487</v>
      </c>
      <c r="E3210" s="17">
        <v>116</v>
      </c>
    </row>
    <row r="3211" spans="1:5" x14ac:dyDescent="0.15">
      <c r="A3211" s="94" t="str">
        <f t="shared" si="50"/>
        <v>WYFFELSW8681 Twin</v>
      </c>
      <c r="B3211" s="94" t="s">
        <v>39</v>
      </c>
      <c r="C3211" s="94" t="s">
        <v>771</v>
      </c>
      <c r="D3211" s="94" t="s">
        <v>1487</v>
      </c>
      <c r="E3211" s="17">
        <v>116</v>
      </c>
    </row>
    <row r="3212" spans="1:5" x14ac:dyDescent="0.15">
      <c r="A3212" s="94" t="str">
        <f t="shared" si="50"/>
        <v>WYFFELSW8720</v>
      </c>
      <c r="B3212" s="94" t="s">
        <v>39</v>
      </c>
      <c r="C3212" s="94" t="s">
        <v>113</v>
      </c>
      <c r="D3212" s="94" t="s">
        <v>2641</v>
      </c>
      <c r="E3212" s="17">
        <v>114</v>
      </c>
    </row>
    <row r="3213" spans="1:5" x14ac:dyDescent="0.15">
      <c r="A3213" s="94" t="str">
        <f t="shared" si="50"/>
        <v>WYFFELSW8721</v>
      </c>
      <c r="B3213" s="94" t="s">
        <v>39</v>
      </c>
      <c r="C3213" s="94" t="s">
        <v>114</v>
      </c>
      <c r="D3213" s="94" t="s">
        <v>1786</v>
      </c>
      <c r="E3213" s="17">
        <v>114</v>
      </c>
    </row>
    <row r="3214" spans="1:5" x14ac:dyDescent="0.15">
      <c r="A3214" s="94" t="str">
        <f t="shared" si="50"/>
        <v>WYFFELSW9120</v>
      </c>
      <c r="B3214" s="94" t="s">
        <v>39</v>
      </c>
      <c r="C3214" s="94" t="s">
        <v>115</v>
      </c>
      <c r="D3214" s="94" t="s">
        <v>1786</v>
      </c>
      <c r="E3214" s="17">
        <v>116</v>
      </c>
    </row>
    <row r="3215" spans="1:5" x14ac:dyDescent="0.15">
      <c r="A3215" s="94" t="str">
        <f t="shared" si="50"/>
        <v>WYFFELSW9121</v>
      </c>
      <c r="B3215" s="94" t="s">
        <v>39</v>
      </c>
      <c r="C3215" s="94" t="s">
        <v>1341</v>
      </c>
      <c r="D3215" s="94" t="s">
        <v>1487</v>
      </c>
      <c r="E3215" s="17">
        <v>117</v>
      </c>
    </row>
    <row r="3216" spans="1:5" x14ac:dyDescent="0.15">
      <c r="A3216" s="94" t="str">
        <f t="shared" si="50"/>
        <v>WYFFELSW9121 CK</v>
      </c>
      <c r="B3216" s="94" t="s">
        <v>39</v>
      </c>
      <c r="C3216" s="94" t="s">
        <v>772</v>
      </c>
      <c r="D3216" s="94" t="s">
        <v>1487</v>
      </c>
      <c r="E3216" s="17">
        <v>117</v>
      </c>
    </row>
    <row r="3217" spans="1:5" x14ac:dyDescent="0.15">
      <c r="A3217" s="94" t="str">
        <f t="shared" si="50"/>
        <v>WYFFELSW9121 Twin</v>
      </c>
      <c r="B3217" s="94" t="s">
        <v>39</v>
      </c>
      <c r="C3217" s="94" t="s">
        <v>773</v>
      </c>
      <c r="D3217" s="94" t="s">
        <v>1487</v>
      </c>
      <c r="E3217" s="17">
        <v>117</v>
      </c>
    </row>
    <row r="3218" spans="1:5" x14ac:dyDescent="0.15">
      <c r="A3218" s="94" t="str">
        <f t="shared" si="50"/>
        <v>WYFFELSW9127</v>
      </c>
      <c r="B3218" s="94" t="s">
        <v>39</v>
      </c>
      <c r="C3218" s="94" t="s">
        <v>1342</v>
      </c>
      <c r="D3218" s="94" t="s">
        <v>1488</v>
      </c>
      <c r="E3218" s="17">
        <v>117</v>
      </c>
    </row>
    <row r="3219" spans="1:5" x14ac:dyDescent="0.15">
      <c r="A3219" s="94" t="str">
        <f t="shared" si="50"/>
        <v>WYFFELSX7301</v>
      </c>
      <c r="B3219" s="94" t="s">
        <v>39</v>
      </c>
      <c r="C3219" s="94" t="s">
        <v>1386</v>
      </c>
      <c r="D3219" s="94" t="s">
        <v>1491</v>
      </c>
      <c r="E3219" s="17">
        <v>104</v>
      </c>
    </row>
    <row r="3220" spans="1:5" x14ac:dyDescent="0.15">
      <c r="A3220" s="94" t="str">
        <f t="shared" si="50"/>
        <v>WYFFELSXA117</v>
      </c>
      <c r="B3220" s="94" t="s">
        <v>39</v>
      </c>
      <c r="C3220" s="94" t="s">
        <v>1155</v>
      </c>
      <c r="D3220" s="94" t="s">
        <v>1796</v>
      </c>
      <c r="E3220" s="17">
        <v>97</v>
      </c>
    </row>
    <row r="3221" spans="1:5" x14ac:dyDescent="0.15">
      <c r="A3221" s="26"/>
      <c r="B3221" s="25"/>
      <c r="C3221" s="25"/>
      <c r="D3221" s="25"/>
      <c r="E3221" s="25"/>
    </row>
    <row r="3222" spans="1:5" x14ac:dyDescent="0.15">
      <c r="A3222" s="26"/>
      <c r="B3222" s="25"/>
      <c r="C3222" s="25"/>
      <c r="D3222" s="25"/>
      <c r="E3222" s="25"/>
    </row>
    <row r="3223" spans="1:5" x14ac:dyDescent="0.15">
      <c r="A3223" s="26"/>
      <c r="B3223" s="25"/>
      <c r="C3223" s="25"/>
      <c r="D3223" s="25"/>
      <c r="E3223" s="25"/>
    </row>
    <row r="3224" spans="1:5" x14ac:dyDescent="0.15">
      <c r="A3224" s="26"/>
      <c r="B3224" s="25"/>
      <c r="C3224" s="25"/>
      <c r="D3224" s="25"/>
      <c r="E3224" s="25"/>
    </row>
    <row r="3225" spans="1:5" x14ac:dyDescent="0.15">
      <c r="A3225" s="26"/>
      <c r="B3225" s="25"/>
      <c r="C3225" s="25"/>
      <c r="D3225" s="25"/>
      <c r="E3225" s="25"/>
    </row>
    <row r="3226" spans="1:5" x14ac:dyDescent="0.15">
      <c r="A3226" s="26"/>
      <c r="B3226" s="25"/>
      <c r="C3226" s="25"/>
      <c r="D3226" s="25"/>
      <c r="E3226" s="25"/>
    </row>
    <row r="3227" spans="1:5" x14ac:dyDescent="0.15">
      <c r="A3227" s="26"/>
      <c r="B3227" s="25"/>
      <c r="C3227" s="25"/>
      <c r="D3227" s="25"/>
      <c r="E3227" s="25"/>
    </row>
    <row r="3228" spans="1:5" x14ac:dyDescent="0.15">
      <c r="A3228" s="26"/>
      <c r="B3228" s="25"/>
      <c r="C3228" s="25"/>
      <c r="D3228" s="25"/>
      <c r="E3228" s="25"/>
    </row>
    <row r="3229" spans="1:5" x14ac:dyDescent="0.15">
      <c r="A3229" s="26"/>
      <c r="B3229" s="25"/>
      <c r="C3229" s="25"/>
      <c r="D3229" s="25"/>
      <c r="E3229" s="25"/>
    </row>
    <row r="3230" spans="1:5" x14ac:dyDescent="0.15">
      <c r="A3230" s="26"/>
      <c r="B3230" s="25"/>
      <c r="C3230" s="25"/>
      <c r="D3230" s="25"/>
      <c r="E3230" s="25"/>
    </row>
    <row r="3231" spans="1:5" x14ac:dyDescent="0.15">
      <c r="A3231" s="26"/>
      <c r="B3231" s="25"/>
      <c r="C3231" s="25"/>
      <c r="D3231" s="25"/>
      <c r="E3231" s="25"/>
    </row>
    <row r="3232" spans="1:5" x14ac:dyDescent="0.15">
      <c r="A3232" s="26"/>
      <c r="B3232" s="25"/>
      <c r="C3232" s="25"/>
      <c r="D3232" s="25"/>
      <c r="E3232" s="25"/>
    </row>
    <row r="3233" spans="1:5" x14ac:dyDescent="0.15">
      <c r="A3233" s="26"/>
      <c r="B3233" s="25"/>
      <c r="C3233" s="25"/>
      <c r="D3233" s="25"/>
      <c r="E3233" s="25"/>
    </row>
    <row r="3234" spans="1:5" x14ac:dyDescent="0.15">
      <c r="A3234" s="26"/>
      <c r="B3234" s="25"/>
      <c r="C3234" s="25"/>
      <c r="D3234" s="25"/>
      <c r="E3234" s="25"/>
    </row>
    <row r="3235" spans="1:5" x14ac:dyDescent="0.15">
      <c r="A3235" s="26"/>
      <c r="B3235" s="25"/>
      <c r="C3235" s="25"/>
      <c r="D3235" s="25"/>
      <c r="E3235" s="25"/>
    </row>
    <row r="3236" spans="1:5" x14ac:dyDescent="0.15">
      <c r="A3236" s="26"/>
      <c r="B3236" s="25"/>
      <c r="C3236" s="25"/>
      <c r="D3236" s="25"/>
      <c r="E3236" s="25"/>
    </row>
    <row r="3237" spans="1:5" x14ac:dyDescent="0.15">
      <c r="A3237" s="26"/>
      <c r="B3237" s="25"/>
      <c r="C3237" s="25"/>
      <c r="D3237" s="25"/>
      <c r="E3237" s="25"/>
    </row>
    <row r="3238" spans="1:5" x14ac:dyDescent="0.15">
      <c r="A3238" s="26"/>
      <c r="B3238" s="25"/>
      <c r="C3238" s="25"/>
      <c r="D3238" s="25"/>
      <c r="E3238" s="25"/>
    </row>
    <row r="3239" spans="1:5" x14ac:dyDescent="0.15">
      <c r="A3239" s="26"/>
      <c r="B3239" s="25"/>
      <c r="C3239" s="25"/>
      <c r="D3239" s="25"/>
      <c r="E3239" s="25"/>
    </row>
    <row r="3240" spans="1:5" x14ac:dyDescent="0.15">
      <c r="A3240" s="26"/>
      <c r="B3240" s="25"/>
      <c r="C3240" s="25"/>
      <c r="D3240" s="25"/>
      <c r="E3240" s="25"/>
    </row>
    <row r="3241" spans="1:5" x14ac:dyDescent="0.15">
      <c r="A3241" s="26"/>
      <c r="B3241" s="25"/>
      <c r="C3241" s="25"/>
      <c r="D3241" s="25"/>
      <c r="E3241" s="25"/>
    </row>
    <row r="3242" spans="1:5" x14ac:dyDescent="0.15">
      <c r="A3242" s="26"/>
      <c r="B3242" s="25"/>
      <c r="C3242" s="25"/>
      <c r="D3242" s="25"/>
      <c r="E3242" s="25"/>
    </row>
    <row r="3243" spans="1:5" x14ac:dyDescent="0.15">
      <c r="A3243" s="26"/>
      <c r="B3243" s="25"/>
      <c r="C3243" s="25"/>
      <c r="D3243" s="25"/>
      <c r="E3243" s="25"/>
    </row>
    <row r="3244" spans="1:5" x14ac:dyDescent="0.15">
      <c r="A3244" s="26"/>
      <c r="B3244" s="25"/>
      <c r="C3244" s="25"/>
      <c r="D3244" s="25"/>
      <c r="E3244" s="25"/>
    </row>
    <row r="3245" spans="1:5" x14ac:dyDescent="0.15">
      <c r="A3245" s="26"/>
      <c r="B3245" s="25"/>
      <c r="C3245" s="25"/>
      <c r="D3245" s="25"/>
      <c r="E3245" s="25"/>
    </row>
    <row r="3246" spans="1:5" x14ac:dyDescent="0.15">
      <c r="A3246" s="26"/>
      <c r="B3246" s="25"/>
      <c r="C3246" s="25"/>
      <c r="D3246" s="25"/>
      <c r="E3246" s="25"/>
    </row>
    <row r="3247" spans="1:5" x14ac:dyDescent="0.15">
      <c r="A3247" s="26"/>
      <c r="B3247" s="25"/>
      <c r="C3247" s="25"/>
      <c r="D3247" s="25"/>
      <c r="E3247" s="25"/>
    </row>
    <row r="3248" spans="1:5" x14ac:dyDescent="0.15">
      <c r="A3248" s="26"/>
      <c r="B3248" s="25"/>
      <c r="C3248" s="25"/>
      <c r="D3248" s="25"/>
      <c r="E3248" s="25"/>
    </row>
    <row r="3249" spans="1:5" x14ac:dyDescent="0.15">
      <c r="A3249" s="23"/>
      <c r="B3249" s="24"/>
      <c r="C3249" s="24"/>
      <c r="D3249" s="25"/>
      <c r="E3249" s="24"/>
    </row>
    <row r="3250" spans="1:5" x14ac:dyDescent="0.15">
      <c r="A3250" s="26"/>
      <c r="B3250" s="25"/>
      <c r="C3250" s="25"/>
      <c r="D3250" s="25"/>
      <c r="E3250" s="25"/>
    </row>
    <row r="3251" spans="1:5" x14ac:dyDescent="0.15">
      <c r="A3251" s="26"/>
      <c r="B3251" s="25"/>
      <c r="C3251" s="25"/>
      <c r="D3251" s="25"/>
      <c r="E3251" s="25"/>
    </row>
    <row r="3252" spans="1:5" x14ac:dyDescent="0.15">
      <c r="A3252" s="26"/>
      <c r="B3252" s="25"/>
      <c r="C3252" s="25"/>
      <c r="D3252" s="25"/>
      <c r="E3252" s="25"/>
    </row>
    <row r="3253" spans="1:5" x14ac:dyDescent="0.15">
      <c r="A3253" s="26"/>
      <c r="B3253" s="25"/>
      <c r="C3253" s="25"/>
      <c r="D3253" s="25"/>
      <c r="E3253" s="25"/>
    </row>
    <row r="3254" spans="1:5" x14ac:dyDescent="0.15">
      <c r="A3254" s="26"/>
      <c r="B3254" s="25"/>
      <c r="C3254" s="25"/>
      <c r="D3254" s="25"/>
      <c r="E3254" s="25"/>
    </row>
    <row r="3255" spans="1:5" x14ac:dyDescent="0.15">
      <c r="A3255" s="26"/>
      <c r="B3255" s="25"/>
      <c r="C3255" s="25"/>
      <c r="D3255" s="25"/>
      <c r="E3255" s="25"/>
    </row>
    <row r="3256" spans="1:5" x14ac:dyDescent="0.15">
      <c r="A3256" s="26"/>
      <c r="B3256" s="25"/>
      <c r="C3256" s="25"/>
      <c r="D3256" s="25"/>
      <c r="E3256" s="25"/>
    </row>
    <row r="3257" spans="1:5" x14ac:dyDescent="0.15">
      <c r="A3257" s="26"/>
      <c r="B3257" s="25"/>
      <c r="C3257" s="25"/>
      <c r="D3257" s="25"/>
      <c r="E3257" s="25"/>
    </row>
    <row r="3258" spans="1:5" x14ac:dyDescent="0.15">
      <c r="A3258" s="26"/>
      <c r="B3258" s="25"/>
      <c r="C3258" s="25"/>
      <c r="D3258" s="25"/>
      <c r="E3258" s="25"/>
    </row>
    <row r="3259" spans="1:5" x14ac:dyDescent="0.15">
      <c r="A3259" s="26"/>
      <c r="B3259" s="25"/>
      <c r="C3259" s="25"/>
      <c r="D3259" s="25"/>
      <c r="E3259" s="25"/>
    </row>
    <row r="3260" spans="1:5" x14ac:dyDescent="0.15">
      <c r="A3260" s="23"/>
      <c r="B3260" s="24"/>
      <c r="C3260" s="24"/>
      <c r="D3260" s="25"/>
      <c r="E3260" s="24"/>
    </row>
    <row r="3261" spans="1:5" x14ac:dyDescent="0.15">
      <c r="A3261" s="26"/>
      <c r="B3261" s="25"/>
      <c r="C3261" s="25"/>
      <c r="D3261" s="25"/>
      <c r="E3261" s="25"/>
    </row>
    <row r="3262" spans="1:5" x14ac:dyDescent="0.15">
      <c r="A3262" s="26"/>
      <c r="B3262" s="25"/>
      <c r="C3262" s="25"/>
      <c r="D3262" s="25"/>
      <c r="E3262" s="25"/>
    </row>
    <row r="3263" spans="1:5" x14ac:dyDescent="0.15">
      <c r="A3263" s="26"/>
      <c r="B3263" s="25"/>
      <c r="C3263" s="25"/>
      <c r="D3263" s="25"/>
      <c r="E3263" s="25"/>
    </row>
    <row r="3264" spans="1:5" x14ac:dyDescent="0.15">
      <c r="A3264" s="26"/>
      <c r="B3264" s="25"/>
      <c r="C3264" s="25"/>
      <c r="D3264" s="25"/>
      <c r="E3264" s="25"/>
    </row>
    <row r="3265" spans="1:5" x14ac:dyDescent="0.15">
      <c r="A3265" s="26"/>
      <c r="B3265" s="25"/>
      <c r="C3265" s="25"/>
      <c r="D3265" s="25"/>
      <c r="E3265" s="25"/>
    </row>
    <row r="3266" spans="1:5" x14ac:dyDescent="0.15">
      <c r="A3266" s="26"/>
      <c r="B3266" s="25"/>
      <c r="C3266" s="25"/>
      <c r="D3266" s="25"/>
      <c r="E3266" s="25"/>
    </row>
    <row r="3267" spans="1:5" x14ac:dyDescent="0.15">
      <c r="A3267" s="26"/>
      <c r="B3267" s="25"/>
      <c r="C3267" s="25"/>
      <c r="D3267" s="25"/>
      <c r="E3267" s="25"/>
    </row>
    <row r="3268" spans="1:5" x14ac:dyDescent="0.15">
      <c r="A3268" s="26"/>
      <c r="B3268" s="25"/>
      <c r="C3268" s="25"/>
      <c r="D3268" s="25"/>
      <c r="E3268" s="25"/>
    </row>
    <row r="3269" spans="1:5" x14ac:dyDescent="0.15">
      <c r="A3269" s="23"/>
      <c r="B3269" s="24"/>
      <c r="C3269" s="24"/>
      <c r="D3269" s="25"/>
      <c r="E3269" s="24"/>
    </row>
    <row r="3270" spans="1:5" x14ac:dyDescent="0.15">
      <c r="A3270" s="26"/>
      <c r="B3270" s="25"/>
      <c r="C3270" s="25"/>
      <c r="D3270" s="25"/>
      <c r="E3270" s="25"/>
    </row>
    <row r="3271" spans="1:5" x14ac:dyDescent="0.15">
      <c r="A3271" s="26"/>
      <c r="B3271" s="25"/>
      <c r="C3271" s="25"/>
      <c r="D3271" s="25"/>
      <c r="E3271" s="25"/>
    </row>
    <row r="3272" spans="1:5" x14ac:dyDescent="0.15">
      <c r="A3272" s="26"/>
      <c r="B3272" s="25"/>
      <c r="C3272" s="25"/>
      <c r="D3272" s="25"/>
      <c r="E3272" s="25"/>
    </row>
    <row r="3273" spans="1:5" x14ac:dyDescent="0.15">
      <c r="A3273" s="23"/>
      <c r="B3273" s="24"/>
      <c r="C3273" s="24"/>
      <c r="D3273" s="25"/>
      <c r="E3273" s="24"/>
    </row>
    <row r="3274" spans="1:5" x14ac:dyDescent="0.15">
      <c r="A3274" s="26"/>
      <c r="B3274" s="25"/>
      <c r="C3274" s="25"/>
      <c r="D3274" s="25"/>
      <c r="E3274" s="25"/>
    </row>
    <row r="3275" spans="1:5" x14ac:dyDescent="0.15">
      <c r="A3275" s="26"/>
      <c r="B3275" s="25"/>
      <c r="C3275" s="25"/>
      <c r="D3275" s="25"/>
      <c r="E3275" s="25"/>
    </row>
    <row r="3276" spans="1:5" x14ac:dyDescent="0.15">
      <c r="A3276" s="26"/>
      <c r="B3276" s="25"/>
      <c r="C3276" s="25"/>
      <c r="D3276" s="25"/>
      <c r="E3276" s="25"/>
    </row>
    <row r="3277" spans="1:5" x14ac:dyDescent="0.15">
      <c r="A3277" s="26"/>
      <c r="B3277" s="25"/>
      <c r="C3277" s="25"/>
      <c r="D3277" s="25"/>
      <c r="E3277" s="25"/>
    </row>
    <row r="3278" spans="1:5" x14ac:dyDescent="0.15">
      <c r="A3278" s="26"/>
      <c r="B3278" s="25"/>
      <c r="C3278" s="25"/>
      <c r="D3278" s="25"/>
      <c r="E3278" s="25"/>
    </row>
    <row r="3279" spans="1:5" x14ac:dyDescent="0.15">
      <c r="A3279" s="26"/>
      <c r="B3279" s="25"/>
      <c r="C3279" s="25"/>
      <c r="D3279" s="25"/>
      <c r="E3279" s="25"/>
    </row>
    <row r="3280" spans="1:5" x14ac:dyDescent="0.15">
      <c r="A3280" s="26"/>
      <c r="B3280" s="25"/>
      <c r="C3280" s="25"/>
      <c r="D3280" s="25"/>
      <c r="E3280" s="25"/>
    </row>
    <row r="3281" spans="1:5" x14ac:dyDescent="0.15">
      <c r="A3281" s="26"/>
      <c r="B3281" s="25"/>
      <c r="C3281" s="25"/>
      <c r="D3281" s="25"/>
      <c r="E3281" s="25"/>
    </row>
    <row r="3282" spans="1:5" x14ac:dyDescent="0.15">
      <c r="A3282" s="26"/>
      <c r="B3282" s="25"/>
      <c r="C3282" s="25"/>
      <c r="D3282" s="25"/>
      <c r="E3282" s="25"/>
    </row>
    <row r="3283" spans="1:5" x14ac:dyDescent="0.15">
      <c r="A3283" s="26"/>
      <c r="B3283" s="25"/>
      <c r="C3283" s="25"/>
      <c r="D3283" s="25"/>
      <c r="E3283" s="25"/>
    </row>
    <row r="3284" spans="1:5" x14ac:dyDescent="0.15">
      <c r="A3284" s="26"/>
      <c r="B3284" s="25"/>
      <c r="C3284" s="25"/>
      <c r="D3284" s="25"/>
      <c r="E3284" s="25"/>
    </row>
    <row r="3285" spans="1:5" x14ac:dyDescent="0.15">
      <c r="A3285" s="26"/>
      <c r="B3285" s="25"/>
      <c r="C3285" s="25"/>
      <c r="D3285" s="25"/>
      <c r="E3285" s="25"/>
    </row>
    <row r="3286" spans="1:5" x14ac:dyDescent="0.15">
      <c r="A3286" s="26"/>
      <c r="B3286" s="25"/>
      <c r="C3286" s="25"/>
      <c r="D3286" s="25"/>
      <c r="E3286" s="25"/>
    </row>
    <row r="3287" spans="1:5" x14ac:dyDescent="0.15">
      <c r="A3287" s="26"/>
      <c r="B3287" s="25"/>
      <c r="C3287" s="25"/>
      <c r="D3287" s="25"/>
      <c r="E3287" s="25"/>
    </row>
    <row r="3288" spans="1:5" x14ac:dyDescent="0.15">
      <c r="A3288" s="26"/>
      <c r="B3288" s="25"/>
      <c r="C3288" s="25"/>
      <c r="D3288" s="25"/>
      <c r="E3288" s="25"/>
    </row>
    <row r="3289" spans="1:5" x14ac:dyDescent="0.15">
      <c r="A3289" s="26"/>
      <c r="B3289" s="25"/>
      <c r="C3289" s="25"/>
      <c r="D3289" s="25"/>
      <c r="E3289" s="25"/>
    </row>
    <row r="3290" spans="1:5" x14ac:dyDescent="0.15">
      <c r="A3290" s="26"/>
      <c r="B3290" s="25"/>
      <c r="C3290" s="25"/>
      <c r="D3290" s="25"/>
      <c r="E3290" s="25"/>
    </row>
    <row r="3291" spans="1:5" x14ac:dyDescent="0.15">
      <c r="A3291" s="26"/>
      <c r="B3291" s="25"/>
      <c r="C3291" s="25"/>
      <c r="D3291" s="25"/>
      <c r="E3291" s="25"/>
    </row>
    <row r="3292" spans="1:5" x14ac:dyDescent="0.15">
      <c r="A3292" s="26"/>
      <c r="B3292" s="25"/>
      <c r="C3292" s="25"/>
      <c r="D3292" s="25"/>
      <c r="E3292" s="25"/>
    </row>
    <row r="3293" spans="1:5" x14ac:dyDescent="0.15">
      <c r="A3293" s="26"/>
      <c r="B3293" s="25"/>
      <c r="C3293" s="25"/>
      <c r="D3293" s="25"/>
      <c r="E3293" s="25"/>
    </row>
    <row r="3294" spans="1:5" x14ac:dyDescent="0.15">
      <c r="A3294" s="26"/>
      <c r="B3294" s="25"/>
      <c r="C3294" s="25"/>
      <c r="D3294" s="25"/>
      <c r="E3294" s="25"/>
    </row>
    <row r="3295" spans="1:5" x14ac:dyDescent="0.15">
      <c r="A3295" s="26"/>
      <c r="B3295" s="25"/>
      <c r="C3295" s="25"/>
      <c r="D3295" s="25"/>
      <c r="E3295" s="25"/>
    </row>
    <row r="3296" spans="1:5" x14ac:dyDescent="0.15">
      <c r="A3296" s="26"/>
      <c r="B3296" s="25"/>
      <c r="C3296" s="25"/>
      <c r="D3296" s="25"/>
      <c r="E3296" s="25"/>
    </row>
    <row r="3297" spans="1:5" x14ac:dyDescent="0.15">
      <c r="A3297" s="26"/>
      <c r="B3297" s="25"/>
      <c r="C3297" s="25"/>
      <c r="D3297" s="25"/>
      <c r="E3297" s="25"/>
    </row>
    <row r="3298" spans="1:5" x14ac:dyDescent="0.15">
      <c r="A3298" s="26"/>
      <c r="B3298" s="25"/>
      <c r="C3298" s="25"/>
      <c r="D3298" s="25"/>
      <c r="E3298" s="25"/>
    </row>
    <row r="3299" spans="1:5" x14ac:dyDescent="0.15">
      <c r="A3299" s="26"/>
      <c r="B3299" s="25"/>
      <c r="C3299" s="25"/>
      <c r="D3299" s="25"/>
      <c r="E3299" s="25"/>
    </row>
    <row r="3300" spans="1:5" x14ac:dyDescent="0.15">
      <c r="A3300" s="26"/>
      <c r="B3300" s="25"/>
      <c r="C3300" s="25"/>
      <c r="D3300" s="25"/>
      <c r="E3300" s="25"/>
    </row>
    <row r="3301" spans="1:5" x14ac:dyDescent="0.15">
      <c r="A3301" s="26"/>
      <c r="B3301" s="25"/>
      <c r="C3301" s="25"/>
      <c r="D3301" s="25"/>
      <c r="E3301" s="25"/>
    </row>
    <row r="3302" spans="1:5" x14ac:dyDescent="0.15">
      <c r="A3302" s="26"/>
      <c r="B3302" s="25"/>
      <c r="C3302" s="25"/>
      <c r="D3302" s="25"/>
      <c r="E3302" s="25"/>
    </row>
    <row r="3303" spans="1:5" x14ac:dyDescent="0.15">
      <c r="A3303" s="26"/>
      <c r="B3303" s="25"/>
      <c r="C3303" s="25"/>
      <c r="D3303" s="25"/>
      <c r="E3303" s="25"/>
    </row>
    <row r="3304" spans="1:5" x14ac:dyDescent="0.15">
      <c r="A3304" s="26"/>
      <c r="B3304" s="25"/>
      <c r="C3304" s="25"/>
      <c r="D3304" s="25"/>
      <c r="E3304" s="25"/>
    </row>
    <row r="3305" spans="1:5" x14ac:dyDescent="0.15">
      <c r="A3305" s="26"/>
      <c r="B3305" s="25"/>
      <c r="C3305" s="25"/>
      <c r="D3305" s="25"/>
      <c r="E3305" s="25"/>
    </row>
    <row r="3306" spans="1:5" x14ac:dyDescent="0.15">
      <c r="A3306" s="26"/>
      <c r="B3306" s="25"/>
      <c r="C3306" s="25"/>
      <c r="D3306" s="25"/>
      <c r="E3306" s="25"/>
    </row>
    <row r="3307" spans="1:5" x14ac:dyDescent="0.15">
      <c r="A3307" s="26"/>
      <c r="B3307" s="25"/>
      <c r="C3307" s="25"/>
      <c r="D3307" s="25"/>
      <c r="E3307" s="25"/>
    </row>
    <row r="3308" spans="1:5" x14ac:dyDescent="0.15">
      <c r="A3308" s="26"/>
      <c r="B3308" s="25"/>
      <c r="C3308" s="25"/>
      <c r="D3308" s="25"/>
      <c r="E3308" s="25"/>
    </row>
    <row r="3309" spans="1:5" x14ac:dyDescent="0.15">
      <c r="A3309" s="26"/>
      <c r="B3309" s="25"/>
      <c r="C3309" s="25"/>
      <c r="D3309" s="25"/>
      <c r="E3309" s="25"/>
    </row>
    <row r="3310" spans="1:5" x14ac:dyDescent="0.15">
      <c r="A3310" s="26"/>
      <c r="B3310" s="25"/>
      <c r="C3310" s="25"/>
      <c r="D3310" s="25"/>
      <c r="E3310" s="25"/>
    </row>
    <row r="3311" spans="1:5" x14ac:dyDescent="0.15">
      <c r="A3311" s="26"/>
      <c r="B3311" s="25"/>
      <c r="C3311" s="25"/>
      <c r="D3311" s="25"/>
      <c r="E3311" s="25"/>
    </row>
    <row r="3312" spans="1:5" x14ac:dyDescent="0.15">
      <c r="A3312" s="26"/>
      <c r="B3312" s="25"/>
      <c r="C3312" s="25"/>
      <c r="D3312" s="25"/>
      <c r="E3312" s="25"/>
    </row>
    <row r="3313" spans="1:5" x14ac:dyDescent="0.15">
      <c r="A3313" s="26"/>
      <c r="B3313" s="25"/>
      <c r="C3313" s="25"/>
      <c r="D3313" s="25"/>
      <c r="E3313" s="25"/>
    </row>
    <row r="3314" spans="1:5" x14ac:dyDescent="0.15">
      <c r="A3314" s="26"/>
      <c r="B3314" s="25"/>
      <c r="C3314" s="25"/>
      <c r="D3314" s="25"/>
      <c r="E3314" s="25"/>
    </row>
    <row r="3315" spans="1:5" x14ac:dyDescent="0.15">
      <c r="A3315" s="26"/>
      <c r="B3315" s="25"/>
      <c r="C3315" s="25"/>
      <c r="D3315" s="25"/>
      <c r="E3315" s="25"/>
    </row>
    <row r="3316" spans="1:5" x14ac:dyDescent="0.15">
      <c r="A3316" s="26"/>
      <c r="B3316" s="25"/>
      <c r="C3316" s="25"/>
      <c r="D3316" s="25"/>
      <c r="E3316" s="25"/>
    </row>
    <row r="3317" spans="1:5" x14ac:dyDescent="0.15">
      <c r="A3317" s="26"/>
      <c r="B3317" s="25"/>
      <c r="C3317" s="25"/>
      <c r="D3317" s="25"/>
      <c r="E3317" s="25"/>
    </row>
    <row r="3318" spans="1:5" x14ac:dyDescent="0.15">
      <c r="A3318" s="26"/>
      <c r="B3318" s="25"/>
      <c r="C3318" s="25"/>
      <c r="D3318" s="25"/>
      <c r="E3318" s="25"/>
    </row>
    <row r="3319" spans="1:5" x14ac:dyDescent="0.15">
      <c r="A3319" s="26"/>
      <c r="B3319" s="25"/>
      <c r="C3319" s="25"/>
      <c r="D3319" s="25"/>
      <c r="E3319" s="25"/>
    </row>
    <row r="3320" spans="1:5" x14ac:dyDescent="0.15">
      <c r="A3320" s="26"/>
      <c r="B3320" s="25"/>
      <c r="C3320" s="25"/>
      <c r="D3320" s="25"/>
      <c r="E3320" s="25"/>
    </row>
    <row r="3321" spans="1:5" x14ac:dyDescent="0.15">
      <c r="A3321" s="26"/>
      <c r="B3321" s="25"/>
      <c r="C3321" s="25"/>
      <c r="D3321" s="25"/>
      <c r="E3321" s="25"/>
    </row>
    <row r="3322" spans="1:5" x14ac:dyDescent="0.15">
      <c r="A3322" s="26"/>
      <c r="B3322" s="25"/>
      <c r="C3322" s="25"/>
      <c r="D3322" s="25"/>
      <c r="E3322" s="25"/>
    </row>
    <row r="3323" spans="1:5" x14ac:dyDescent="0.15">
      <c r="A3323" s="26"/>
      <c r="B3323" s="25"/>
      <c r="C3323" s="25"/>
      <c r="D3323" s="25"/>
      <c r="E3323" s="25"/>
    </row>
    <row r="3324" spans="1:5" x14ac:dyDescent="0.15">
      <c r="A3324" s="26"/>
      <c r="B3324" s="25"/>
      <c r="C3324" s="25"/>
      <c r="D3324" s="25"/>
      <c r="E3324" s="25"/>
    </row>
    <row r="3325" spans="1:5" x14ac:dyDescent="0.15">
      <c r="A3325" s="26"/>
      <c r="B3325" s="25"/>
      <c r="C3325" s="25"/>
      <c r="D3325" s="25"/>
      <c r="E3325" s="25"/>
    </row>
    <row r="3326" spans="1:5" x14ac:dyDescent="0.15">
      <c r="A3326" s="26"/>
      <c r="B3326" s="25"/>
      <c r="C3326" s="25"/>
      <c r="D3326" s="25"/>
      <c r="E3326" s="25"/>
    </row>
    <row r="3327" spans="1:5" x14ac:dyDescent="0.15">
      <c r="A3327" s="26"/>
      <c r="B3327" s="25"/>
      <c r="C3327" s="25"/>
      <c r="D3327" s="25"/>
      <c r="E3327" s="25"/>
    </row>
    <row r="3328" spans="1:5" x14ac:dyDescent="0.15">
      <c r="A3328" s="26"/>
      <c r="B3328" s="25"/>
      <c r="C3328" s="25"/>
      <c r="D3328" s="25"/>
      <c r="E3328" s="25"/>
    </row>
    <row r="3329" spans="1:5" x14ac:dyDescent="0.15">
      <c r="A3329" s="26"/>
      <c r="B3329" s="25"/>
      <c r="C3329" s="25"/>
      <c r="D3329" s="25"/>
      <c r="E3329" s="25"/>
    </row>
    <row r="3330" spans="1:5" x14ac:dyDescent="0.15">
      <c r="A3330" s="26"/>
      <c r="B3330" s="25"/>
      <c r="C3330" s="25"/>
      <c r="D3330" s="25"/>
      <c r="E3330" s="25"/>
    </row>
    <row r="3331" spans="1:5" x14ac:dyDescent="0.15">
      <c r="A3331" s="26"/>
      <c r="B3331" s="25"/>
      <c r="C3331" s="25"/>
      <c r="D3331" s="25"/>
      <c r="E3331" s="25"/>
    </row>
    <row r="3332" spans="1:5" x14ac:dyDescent="0.15">
      <c r="A3332" s="26"/>
      <c r="B3332" s="25"/>
      <c r="C3332" s="25"/>
      <c r="D3332" s="25"/>
      <c r="E3332" s="25"/>
    </row>
    <row r="3333" spans="1:5" x14ac:dyDescent="0.15">
      <c r="A3333" s="26"/>
      <c r="B3333" s="25"/>
      <c r="C3333" s="25"/>
      <c r="D3333" s="25"/>
      <c r="E3333" s="25"/>
    </row>
    <row r="3334" spans="1:5" x14ac:dyDescent="0.15">
      <c r="A3334" s="26"/>
      <c r="B3334" s="25"/>
      <c r="C3334" s="25"/>
      <c r="D3334" s="25"/>
      <c r="E3334" s="25"/>
    </row>
    <row r="3335" spans="1:5" x14ac:dyDescent="0.15">
      <c r="A3335" s="26"/>
      <c r="B3335" s="25"/>
      <c r="C3335" s="25"/>
      <c r="D3335" s="25"/>
      <c r="E3335" s="25"/>
    </row>
    <row r="3336" spans="1:5" x14ac:dyDescent="0.15">
      <c r="A3336" s="26"/>
      <c r="B3336" s="25"/>
      <c r="C3336" s="25"/>
      <c r="D3336" s="25"/>
      <c r="E3336" s="25"/>
    </row>
    <row r="3337" spans="1:5" x14ac:dyDescent="0.15">
      <c r="A3337" s="26"/>
      <c r="B3337" s="25"/>
      <c r="C3337" s="25"/>
      <c r="D3337" s="25"/>
      <c r="E3337" s="25"/>
    </row>
    <row r="3338" spans="1:5" x14ac:dyDescent="0.15">
      <c r="A3338" s="26"/>
      <c r="B3338" s="25"/>
      <c r="C3338" s="25"/>
      <c r="D3338" s="25"/>
      <c r="E3338" s="25"/>
    </row>
    <row r="3339" spans="1:5" x14ac:dyDescent="0.15">
      <c r="A3339" s="26"/>
      <c r="B3339" s="25"/>
      <c r="C3339" s="25"/>
      <c r="D3339" s="25"/>
      <c r="E3339" s="25"/>
    </row>
    <row r="3340" spans="1:5" x14ac:dyDescent="0.15">
      <c r="A3340" s="26"/>
      <c r="B3340" s="25"/>
      <c r="C3340" s="25"/>
      <c r="D3340" s="25"/>
      <c r="E3340" s="25"/>
    </row>
    <row r="3341" spans="1:5" x14ac:dyDescent="0.15">
      <c r="A3341" s="26"/>
      <c r="B3341" s="25"/>
      <c r="C3341" s="25"/>
      <c r="D3341" s="25"/>
      <c r="E3341" s="25"/>
    </row>
    <row r="3342" spans="1:5" x14ac:dyDescent="0.15">
      <c r="A3342" s="26"/>
      <c r="B3342" s="25"/>
      <c r="C3342" s="25"/>
      <c r="D3342" s="25"/>
      <c r="E3342" s="25"/>
    </row>
    <row r="3343" spans="1:5" x14ac:dyDescent="0.15">
      <c r="A3343" s="26"/>
      <c r="B3343" s="25"/>
      <c r="C3343" s="25"/>
      <c r="D3343" s="25"/>
      <c r="E3343" s="25"/>
    </row>
    <row r="3344" spans="1:5" x14ac:dyDescent="0.15">
      <c r="A3344" s="26"/>
      <c r="B3344" s="25"/>
      <c r="C3344" s="25"/>
      <c r="D3344" s="25"/>
      <c r="E3344" s="25"/>
    </row>
    <row r="3345" spans="1:5" x14ac:dyDescent="0.15">
      <c r="A3345" s="26"/>
      <c r="B3345" s="25"/>
      <c r="C3345" s="25"/>
      <c r="D3345" s="25"/>
      <c r="E3345" s="25"/>
    </row>
    <row r="3346" spans="1:5" x14ac:dyDescent="0.15">
      <c r="A3346" s="26"/>
      <c r="B3346" s="25"/>
      <c r="C3346" s="25"/>
      <c r="D3346" s="25"/>
      <c r="E3346" s="25"/>
    </row>
    <row r="3347" spans="1:5" x14ac:dyDescent="0.15">
      <c r="A3347" s="26"/>
      <c r="B3347" s="25"/>
      <c r="C3347" s="25"/>
      <c r="D3347" s="25"/>
      <c r="E3347" s="25"/>
    </row>
    <row r="3348" spans="1:5" x14ac:dyDescent="0.15">
      <c r="A3348" s="26"/>
      <c r="B3348" s="25"/>
      <c r="C3348" s="25"/>
      <c r="D3348" s="25"/>
      <c r="E3348" s="25"/>
    </row>
    <row r="3349" spans="1:5" x14ac:dyDescent="0.15">
      <c r="A3349" s="26"/>
      <c r="B3349" s="25"/>
      <c r="C3349" s="25"/>
      <c r="D3349" s="25"/>
      <c r="E3349" s="25"/>
    </row>
    <row r="3350" spans="1:5" x14ac:dyDescent="0.15">
      <c r="A3350" s="26"/>
      <c r="B3350" s="25"/>
      <c r="C3350" s="25"/>
      <c r="D3350" s="25"/>
      <c r="E3350" s="25"/>
    </row>
    <row r="3351" spans="1:5" x14ac:dyDescent="0.15">
      <c r="A3351" s="26"/>
      <c r="B3351" s="25"/>
      <c r="C3351" s="25"/>
      <c r="D3351" s="25"/>
      <c r="E3351" s="25"/>
    </row>
    <row r="3352" spans="1:5" x14ac:dyDescent="0.15">
      <c r="A3352" s="26"/>
      <c r="B3352" s="25"/>
      <c r="C3352" s="25"/>
      <c r="D3352" s="25"/>
      <c r="E3352" s="25"/>
    </row>
    <row r="3353" spans="1:5" x14ac:dyDescent="0.15">
      <c r="A3353" s="26"/>
      <c r="B3353" s="25"/>
      <c r="C3353" s="25"/>
      <c r="D3353" s="25"/>
      <c r="E3353" s="25"/>
    </row>
    <row r="3354" spans="1:5" x14ac:dyDescent="0.15">
      <c r="A3354" s="26"/>
      <c r="B3354" s="25"/>
      <c r="C3354" s="25"/>
      <c r="D3354" s="25"/>
      <c r="E3354" s="25"/>
    </row>
    <row r="3355" spans="1:5" x14ac:dyDescent="0.15">
      <c r="A3355" s="26"/>
      <c r="B3355" s="25"/>
      <c r="C3355" s="25"/>
      <c r="D3355" s="25"/>
      <c r="E3355" s="25"/>
    </row>
    <row r="3356" spans="1:5" x14ac:dyDescent="0.15">
      <c r="A3356" s="26"/>
      <c r="B3356" s="25"/>
      <c r="C3356" s="25"/>
      <c r="D3356" s="25"/>
      <c r="E3356" s="25"/>
    </row>
    <row r="3357" spans="1:5" x14ac:dyDescent="0.15">
      <c r="A3357" s="26"/>
      <c r="B3357" s="25"/>
      <c r="C3357" s="25"/>
      <c r="D3357" s="25"/>
      <c r="E3357" s="25"/>
    </row>
    <row r="3358" spans="1:5" x14ac:dyDescent="0.15">
      <c r="A3358" s="26"/>
      <c r="B3358" s="25"/>
      <c r="C3358" s="25"/>
      <c r="D3358" s="25"/>
      <c r="E3358" s="25"/>
    </row>
    <row r="3359" spans="1:5" x14ac:dyDescent="0.15">
      <c r="A3359" s="26"/>
      <c r="B3359" s="25"/>
      <c r="C3359" s="25"/>
      <c r="D3359" s="25"/>
      <c r="E3359" s="25"/>
    </row>
    <row r="3360" spans="1:5" x14ac:dyDescent="0.15">
      <c r="A3360" s="26"/>
      <c r="B3360" s="25"/>
      <c r="C3360" s="25"/>
      <c r="D3360" s="25"/>
      <c r="E3360" s="25"/>
    </row>
    <row r="3361" spans="1:5" x14ac:dyDescent="0.15">
      <c r="A3361" s="26"/>
      <c r="B3361" s="25"/>
      <c r="C3361" s="25"/>
      <c r="D3361" s="25"/>
      <c r="E3361" s="25"/>
    </row>
    <row r="3362" spans="1:5" x14ac:dyDescent="0.15">
      <c r="A3362" s="26"/>
      <c r="B3362" s="25"/>
      <c r="C3362" s="25"/>
      <c r="D3362" s="25"/>
      <c r="E3362" s="25"/>
    </row>
    <row r="3363" spans="1:5" x14ac:dyDescent="0.15">
      <c r="A3363" s="26"/>
      <c r="B3363" s="25"/>
      <c r="C3363" s="25"/>
      <c r="D3363" s="25"/>
      <c r="E3363" s="25"/>
    </row>
    <row r="3364" spans="1:5" x14ac:dyDescent="0.15">
      <c r="A3364" s="26"/>
      <c r="B3364" s="25"/>
      <c r="C3364" s="25"/>
      <c r="D3364" s="25"/>
      <c r="E3364" s="25"/>
    </row>
    <row r="3365" spans="1:5" x14ac:dyDescent="0.15">
      <c r="A3365" s="26"/>
      <c r="B3365" s="25"/>
      <c r="C3365" s="25"/>
      <c r="D3365" s="25"/>
      <c r="E3365" s="25"/>
    </row>
    <row r="3366" spans="1:5" x14ac:dyDescent="0.15">
      <c r="A3366" s="26"/>
      <c r="B3366" s="25"/>
      <c r="C3366" s="25"/>
      <c r="D3366" s="25"/>
      <c r="E3366" s="25"/>
    </row>
    <row r="3367" spans="1:5" x14ac:dyDescent="0.15">
      <c r="A3367" s="26"/>
      <c r="B3367" s="25"/>
      <c r="C3367" s="25"/>
      <c r="D3367" s="25"/>
      <c r="E3367" s="25"/>
    </row>
    <row r="3368" spans="1:5" x14ac:dyDescent="0.15">
      <c r="A3368" s="26"/>
      <c r="B3368" s="25"/>
      <c r="C3368" s="25"/>
      <c r="D3368" s="25"/>
      <c r="E3368" s="25"/>
    </row>
    <row r="3369" spans="1:5" x14ac:dyDescent="0.15">
      <c r="A3369" s="26"/>
      <c r="B3369" s="25"/>
      <c r="C3369" s="25"/>
      <c r="D3369" s="25"/>
      <c r="E3369" s="25"/>
    </row>
    <row r="3370" spans="1:5" x14ac:dyDescent="0.15">
      <c r="A3370" s="26"/>
      <c r="B3370" s="25"/>
      <c r="C3370" s="25"/>
      <c r="D3370" s="25"/>
      <c r="E3370" s="25"/>
    </row>
    <row r="3371" spans="1:5" x14ac:dyDescent="0.15">
      <c r="A3371" s="26"/>
      <c r="B3371" s="25"/>
      <c r="C3371" s="25"/>
      <c r="D3371" s="25"/>
      <c r="E3371" s="25"/>
    </row>
    <row r="3372" spans="1:5" x14ac:dyDescent="0.15">
      <c r="A3372" s="26"/>
      <c r="B3372" s="25"/>
      <c r="C3372" s="25"/>
      <c r="D3372" s="25"/>
      <c r="E3372" s="25"/>
    </row>
    <row r="3373" spans="1:5" x14ac:dyDescent="0.15">
      <c r="A3373" s="26"/>
      <c r="B3373" s="25"/>
      <c r="C3373" s="25"/>
      <c r="D3373" s="25"/>
      <c r="E3373" s="25"/>
    </row>
    <row r="3374" spans="1:5" x14ac:dyDescent="0.15">
      <c r="A3374" s="26"/>
      <c r="B3374" s="25"/>
      <c r="C3374" s="25"/>
      <c r="D3374" s="25"/>
      <c r="E3374" s="25"/>
    </row>
    <row r="3375" spans="1:5" x14ac:dyDescent="0.15">
      <c r="A3375" s="26"/>
      <c r="B3375" s="25"/>
      <c r="C3375" s="25"/>
      <c r="D3375" s="25"/>
      <c r="E3375" s="25"/>
    </row>
    <row r="3376" spans="1:5" x14ac:dyDescent="0.15">
      <c r="A3376" s="26"/>
      <c r="B3376" s="25"/>
      <c r="C3376" s="25"/>
      <c r="D3376" s="25"/>
      <c r="E3376" s="25"/>
    </row>
    <row r="3377" spans="1:5" x14ac:dyDescent="0.15">
      <c r="A3377" s="26"/>
      <c r="B3377" s="25"/>
      <c r="C3377" s="25"/>
      <c r="D3377" s="25"/>
      <c r="E3377" s="25"/>
    </row>
    <row r="3378" spans="1:5" x14ac:dyDescent="0.15">
      <c r="A3378" s="26"/>
      <c r="B3378" s="25"/>
      <c r="C3378" s="25"/>
      <c r="D3378" s="25"/>
      <c r="E3378" s="25"/>
    </row>
    <row r="3379" spans="1:5" x14ac:dyDescent="0.15">
      <c r="A3379" s="26"/>
      <c r="B3379" s="25"/>
      <c r="C3379" s="25"/>
      <c r="D3379" s="25"/>
      <c r="E3379" s="25"/>
    </row>
    <row r="3380" spans="1:5" x14ac:dyDescent="0.15">
      <c r="A3380" s="26"/>
      <c r="B3380" s="25"/>
      <c r="C3380" s="25"/>
      <c r="D3380" s="25"/>
      <c r="E3380" s="25"/>
    </row>
    <row r="3381" spans="1:5" x14ac:dyDescent="0.15">
      <c r="A3381" s="26"/>
      <c r="B3381" s="25"/>
      <c r="C3381" s="25"/>
      <c r="D3381" s="25"/>
      <c r="E3381" s="25"/>
    </row>
    <row r="3382" spans="1:5" x14ac:dyDescent="0.15">
      <c r="A3382" s="26"/>
      <c r="B3382" s="25"/>
      <c r="C3382" s="25"/>
      <c r="D3382" s="25"/>
      <c r="E3382" s="25"/>
    </row>
    <row r="3383" spans="1:5" x14ac:dyDescent="0.15">
      <c r="A3383" s="26"/>
      <c r="B3383" s="25"/>
      <c r="C3383" s="25"/>
      <c r="D3383" s="25"/>
      <c r="E3383" s="25"/>
    </row>
    <row r="3384" spans="1:5" x14ac:dyDescent="0.15">
      <c r="A3384" s="26"/>
      <c r="B3384" s="25"/>
      <c r="C3384" s="25"/>
      <c r="D3384" s="25"/>
      <c r="E3384" s="25"/>
    </row>
    <row r="3385" spans="1:5" x14ac:dyDescent="0.15">
      <c r="A3385" s="26"/>
      <c r="B3385" s="25"/>
      <c r="C3385" s="25"/>
      <c r="D3385" s="25"/>
      <c r="E3385" s="25"/>
    </row>
    <row r="3386" spans="1:5" x14ac:dyDescent="0.15">
      <c r="A3386" s="26"/>
      <c r="B3386" s="25"/>
      <c r="C3386" s="25"/>
      <c r="D3386" s="25"/>
      <c r="E3386" s="25"/>
    </row>
    <row r="3387" spans="1:5" x14ac:dyDescent="0.15">
      <c r="A3387" s="26"/>
      <c r="B3387" s="25"/>
      <c r="C3387" s="25"/>
      <c r="D3387" s="25"/>
      <c r="E3387" s="25"/>
    </row>
    <row r="3388" spans="1:5" x14ac:dyDescent="0.15">
      <c r="A3388" s="26"/>
      <c r="B3388" s="25"/>
      <c r="C3388" s="25"/>
      <c r="D3388" s="25"/>
      <c r="E3388" s="25"/>
    </row>
    <row r="3389" spans="1:5" x14ac:dyDescent="0.15">
      <c r="A3389" s="26"/>
      <c r="B3389" s="25"/>
      <c r="C3389" s="25"/>
      <c r="D3389" s="25"/>
      <c r="E3389" s="25"/>
    </row>
    <row r="3390" spans="1:5" x14ac:dyDescent="0.15">
      <c r="A3390" s="26"/>
      <c r="B3390" s="25"/>
      <c r="C3390" s="25"/>
      <c r="D3390" s="25"/>
      <c r="E3390" s="25"/>
    </row>
    <row r="3391" spans="1:5" x14ac:dyDescent="0.15">
      <c r="A3391" s="26"/>
      <c r="B3391" s="25"/>
      <c r="C3391" s="25"/>
      <c r="D3391" s="25"/>
      <c r="E3391" s="25"/>
    </row>
    <row r="3392" spans="1:5" x14ac:dyDescent="0.15">
      <c r="A3392" s="26"/>
      <c r="B3392" s="25"/>
      <c r="C3392" s="25"/>
      <c r="D3392" s="25"/>
      <c r="E3392" s="25"/>
    </row>
    <row r="3393" spans="1:5" x14ac:dyDescent="0.15">
      <c r="A3393" s="26"/>
      <c r="B3393" s="25"/>
      <c r="C3393" s="25"/>
      <c r="D3393" s="25"/>
      <c r="E3393" s="25"/>
    </row>
    <row r="3394" spans="1:5" x14ac:dyDescent="0.15">
      <c r="A3394" s="26"/>
      <c r="B3394" s="25"/>
      <c r="C3394" s="25"/>
      <c r="D3394" s="25"/>
      <c r="E3394" s="25"/>
    </row>
    <row r="3395" spans="1:5" x14ac:dyDescent="0.15">
      <c r="A3395" s="26"/>
      <c r="B3395" s="25"/>
      <c r="C3395" s="25"/>
      <c r="D3395" s="25"/>
      <c r="E3395" s="25"/>
    </row>
    <row r="3396" spans="1:5" x14ac:dyDescent="0.15">
      <c r="A3396" s="26"/>
      <c r="B3396" s="25"/>
      <c r="C3396" s="25"/>
      <c r="D3396" s="25"/>
      <c r="E3396" s="25"/>
    </row>
    <row r="3397" spans="1:5" x14ac:dyDescent="0.15">
      <c r="A3397" s="26"/>
      <c r="B3397" s="25"/>
      <c r="C3397" s="25"/>
      <c r="D3397" s="25"/>
      <c r="E3397" s="25"/>
    </row>
    <row r="3398" spans="1:5" x14ac:dyDescent="0.15">
      <c r="A3398" s="26"/>
      <c r="B3398" s="25"/>
      <c r="C3398" s="25"/>
      <c r="D3398" s="25"/>
      <c r="E3398" s="25"/>
    </row>
    <row r="3399" spans="1:5" x14ac:dyDescent="0.15">
      <c r="A3399" s="26"/>
      <c r="B3399" s="25"/>
      <c r="C3399" s="25"/>
      <c r="D3399" s="25"/>
      <c r="E3399" s="25"/>
    </row>
    <row r="3400" spans="1:5" x14ac:dyDescent="0.15">
      <c r="A3400" s="26"/>
      <c r="B3400" s="25"/>
      <c r="C3400" s="25"/>
      <c r="D3400" s="25"/>
      <c r="E3400" s="25"/>
    </row>
    <row r="3401" spans="1:5" x14ac:dyDescent="0.15">
      <c r="A3401" s="26"/>
      <c r="B3401" s="25"/>
      <c r="C3401" s="25"/>
      <c r="D3401" s="25"/>
      <c r="E3401" s="25"/>
    </row>
    <row r="3402" spans="1:5" x14ac:dyDescent="0.15">
      <c r="A3402" s="26"/>
      <c r="B3402" s="25"/>
      <c r="C3402" s="25"/>
      <c r="D3402" s="25"/>
      <c r="E3402" s="25"/>
    </row>
    <row r="3403" spans="1:5" x14ac:dyDescent="0.15">
      <c r="A3403" s="26"/>
      <c r="B3403" s="25"/>
      <c r="C3403" s="25"/>
      <c r="D3403" s="25"/>
      <c r="E3403" s="25"/>
    </row>
    <row r="3404" spans="1:5" x14ac:dyDescent="0.15">
      <c r="A3404" s="26"/>
      <c r="B3404" s="25"/>
      <c r="C3404" s="25"/>
      <c r="D3404" s="25"/>
      <c r="E3404" s="25"/>
    </row>
    <row r="3405" spans="1:5" x14ac:dyDescent="0.15">
      <c r="A3405" s="26"/>
      <c r="B3405" s="25"/>
      <c r="C3405" s="25"/>
      <c r="D3405" s="25"/>
      <c r="E3405" s="25"/>
    </row>
    <row r="3406" spans="1:5" x14ac:dyDescent="0.15">
      <c r="A3406" s="26"/>
      <c r="B3406" s="25"/>
      <c r="C3406" s="25"/>
      <c r="D3406" s="25"/>
      <c r="E3406" s="25"/>
    </row>
    <row r="3407" spans="1:5" x14ac:dyDescent="0.15">
      <c r="A3407" s="26"/>
      <c r="B3407" s="25"/>
      <c r="C3407" s="25"/>
      <c r="D3407" s="25"/>
      <c r="E3407" s="25"/>
    </row>
    <row r="3408" spans="1:5" x14ac:dyDescent="0.15">
      <c r="A3408" s="26"/>
      <c r="B3408" s="25"/>
      <c r="C3408" s="25"/>
      <c r="D3408" s="25"/>
      <c r="E3408" s="25"/>
    </row>
    <row r="3409" spans="1:5" x14ac:dyDescent="0.15">
      <c r="A3409" s="26"/>
      <c r="B3409" s="25"/>
      <c r="C3409" s="25"/>
      <c r="D3409" s="25"/>
      <c r="E3409" s="25"/>
    </row>
    <row r="3410" spans="1:5" x14ac:dyDescent="0.15">
      <c r="A3410" s="26"/>
      <c r="B3410" s="25"/>
      <c r="C3410" s="25"/>
      <c r="D3410" s="25"/>
      <c r="E3410" s="25"/>
    </row>
    <row r="3411" spans="1:5" x14ac:dyDescent="0.15">
      <c r="A3411" s="26"/>
      <c r="B3411" s="25"/>
      <c r="C3411" s="25"/>
      <c r="D3411" s="25"/>
      <c r="E3411" s="25"/>
    </row>
    <row r="3412" spans="1:5" x14ac:dyDescent="0.15">
      <c r="A3412" s="26"/>
      <c r="B3412" s="25"/>
      <c r="C3412" s="25"/>
      <c r="D3412" s="25"/>
      <c r="E3412" s="25"/>
    </row>
    <row r="3413" spans="1:5" x14ac:dyDescent="0.15">
      <c r="A3413" s="26"/>
      <c r="B3413" s="25"/>
      <c r="C3413" s="25"/>
      <c r="D3413" s="25"/>
      <c r="E3413" s="25"/>
    </row>
    <row r="3414" spans="1:5" x14ac:dyDescent="0.15">
      <c r="A3414" s="26"/>
      <c r="B3414" s="25"/>
      <c r="C3414" s="25"/>
      <c r="D3414" s="25"/>
      <c r="E3414" s="25"/>
    </row>
    <row r="3415" spans="1:5" x14ac:dyDescent="0.15">
      <c r="A3415" s="26"/>
      <c r="B3415" s="25"/>
      <c r="C3415" s="25"/>
      <c r="D3415" s="25"/>
      <c r="E3415" s="25"/>
    </row>
    <row r="3416" spans="1:5" x14ac:dyDescent="0.15">
      <c r="A3416" s="26"/>
      <c r="B3416" s="25"/>
      <c r="C3416" s="25"/>
      <c r="D3416" s="25"/>
      <c r="E3416" s="25"/>
    </row>
    <row r="3417" spans="1:5" x14ac:dyDescent="0.15">
      <c r="A3417" s="26"/>
      <c r="B3417" s="25"/>
      <c r="C3417" s="25"/>
      <c r="D3417" s="25"/>
      <c r="E3417" s="25"/>
    </row>
    <row r="3418" spans="1:5" x14ac:dyDescent="0.15">
      <c r="A3418" s="26"/>
      <c r="B3418" s="25"/>
      <c r="C3418" s="25"/>
      <c r="D3418" s="25"/>
      <c r="E3418" s="25"/>
    </row>
    <row r="3419" spans="1:5" x14ac:dyDescent="0.15">
      <c r="A3419" s="26"/>
      <c r="B3419" s="25"/>
      <c r="C3419" s="25"/>
      <c r="D3419" s="25"/>
      <c r="E3419" s="25"/>
    </row>
    <row r="3420" spans="1:5" x14ac:dyDescent="0.15">
      <c r="A3420" s="26"/>
      <c r="B3420" s="25"/>
      <c r="C3420" s="25"/>
      <c r="D3420" s="25"/>
      <c r="E3420" s="25"/>
    </row>
    <row r="3421" spans="1:5" x14ac:dyDescent="0.15">
      <c r="A3421" s="26"/>
      <c r="B3421" s="25"/>
      <c r="C3421" s="25"/>
      <c r="D3421" s="25"/>
      <c r="E3421" s="25"/>
    </row>
    <row r="3422" spans="1:5" x14ac:dyDescent="0.15">
      <c r="A3422" s="26"/>
      <c r="B3422" s="25"/>
      <c r="C3422" s="25"/>
      <c r="D3422" s="25"/>
      <c r="E3422" s="25"/>
    </row>
    <row r="3423" spans="1:5" x14ac:dyDescent="0.15">
      <c r="A3423" s="26"/>
      <c r="B3423" s="25"/>
      <c r="C3423" s="25"/>
      <c r="D3423" s="25"/>
      <c r="E3423" s="25"/>
    </row>
    <row r="3424" spans="1:5" x14ac:dyDescent="0.15">
      <c r="A3424" s="26"/>
      <c r="B3424" s="25"/>
      <c r="C3424" s="25"/>
      <c r="D3424" s="25"/>
      <c r="E3424" s="25"/>
    </row>
    <row r="3425" spans="1:5" x14ac:dyDescent="0.15">
      <c r="A3425" s="26"/>
      <c r="B3425" s="25"/>
      <c r="C3425" s="25"/>
      <c r="D3425" s="25"/>
      <c r="E3425" s="25"/>
    </row>
    <row r="3426" spans="1:5" x14ac:dyDescent="0.15">
      <c r="A3426" s="26"/>
      <c r="B3426" s="25"/>
      <c r="C3426" s="25"/>
      <c r="D3426" s="25"/>
      <c r="E3426" s="25"/>
    </row>
    <row r="3427" spans="1:5" x14ac:dyDescent="0.15">
      <c r="A3427" s="26"/>
      <c r="B3427" s="25"/>
      <c r="C3427" s="25"/>
      <c r="D3427" s="25"/>
      <c r="E3427" s="25"/>
    </row>
    <row r="3428" spans="1:5" x14ac:dyDescent="0.15">
      <c r="A3428" s="26"/>
      <c r="B3428" s="25"/>
      <c r="C3428" s="25"/>
      <c r="D3428" s="25"/>
      <c r="E3428" s="25"/>
    </row>
    <row r="3429" spans="1:5" x14ac:dyDescent="0.15">
      <c r="A3429" s="26"/>
      <c r="B3429" s="25"/>
      <c r="C3429" s="25"/>
      <c r="D3429" s="25"/>
      <c r="E3429" s="25"/>
    </row>
    <row r="3430" spans="1:5" x14ac:dyDescent="0.15">
      <c r="A3430" s="26"/>
      <c r="B3430" s="25"/>
      <c r="C3430" s="25"/>
      <c r="D3430" s="25"/>
      <c r="E3430" s="25"/>
    </row>
    <row r="3431" spans="1:5" x14ac:dyDescent="0.15">
      <c r="A3431" s="26"/>
      <c r="B3431" s="25"/>
      <c r="C3431" s="25"/>
      <c r="D3431" s="25"/>
      <c r="E3431" s="25"/>
    </row>
    <row r="3432" spans="1:5" x14ac:dyDescent="0.15">
      <c r="A3432" s="26"/>
      <c r="B3432" s="25"/>
      <c r="C3432" s="25"/>
      <c r="D3432" s="25"/>
      <c r="E3432" s="25"/>
    </row>
    <row r="3433" spans="1:5" x14ac:dyDescent="0.15">
      <c r="A3433" s="26"/>
      <c r="B3433" s="25"/>
      <c r="C3433" s="25"/>
      <c r="D3433" s="25"/>
      <c r="E3433" s="25"/>
    </row>
    <row r="3434" spans="1:5" x14ac:dyDescent="0.15">
      <c r="A3434" s="26"/>
      <c r="B3434" s="25"/>
      <c r="C3434" s="25"/>
      <c r="D3434" s="25"/>
      <c r="E3434" s="25"/>
    </row>
    <row r="3435" spans="1:5" x14ac:dyDescent="0.15">
      <c r="A3435" s="26"/>
      <c r="B3435" s="25"/>
      <c r="C3435" s="25"/>
      <c r="D3435" s="25"/>
      <c r="E3435" s="25"/>
    </row>
    <row r="3436" spans="1:5" x14ac:dyDescent="0.15">
      <c r="A3436" s="26"/>
      <c r="B3436" s="25"/>
      <c r="C3436" s="25"/>
      <c r="D3436" s="25"/>
      <c r="E3436" s="25"/>
    </row>
    <row r="3437" spans="1:5" x14ac:dyDescent="0.15">
      <c r="A3437" s="26"/>
      <c r="B3437" s="25"/>
      <c r="C3437" s="25"/>
      <c r="D3437" s="25"/>
      <c r="E3437" s="25"/>
    </row>
    <row r="3438" spans="1:5" x14ac:dyDescent="0.15">
      <c r="A3438" s="26"/>
      <c r="B3438" s="25"/>
      <c r="C3438" s="25"/>
      <c r="D3438" s="25"/>
      <c r="E3438" s="25"/>
    </row>
    <row r="3439" spans="1:5" x14ac:dyDescent="0.15">
      <c r="A3439" s="26"/>
      <c r="B3439" s="25"/>
      <c r="C3439" s="25"/>
      <c r="D3439" s="25"/>
      <c r="E3439" s="25"/>
    </row>
    <row r="3440" spans="1:5" x14ac:dyDescent="0.15">
      <c r="A3440" s="26"/>
      <c r="B3440" s="25"/>
      <c r="C3440" s="25"/>
      <c r="D3440" s="25"/>
      <c r="E3440" s="25"/>
    </row>
    <row r="3441" spans="1:5" x14ac:dyDescent="0.15">
      <c r="A3441" s="26"/>
      <c r="B3441" s="25"/>
      <c r="C3441" s="25"/>
      <c r="D3441" s="25"/>
      <c r="E3441" s="25"/>
    </row>
    <row r="3442" spans="1:5" x14ac:dyDescent="0.15">
      <c r="A3442" s="26"/>
      <c r="B3442" s="25"/>
      <c r="C3442" s="25"/>
      <c r="D3442" s="25"/>
      <c r="E3442" s="25"/>
    </row>
    <row r="3443" spans="1:5" x14ac:dyDescent="0.15">
      <c r="A3443" s="26"/>
      <c r="B3443" s="25"/>
      <c r="C3443" s="25"/>
      <c r="D3443" s="25"/>
      <c r="E3443" s="25"/>
    </row>
    <row r="3444" spans="1:5" x14ac:dyDescent="0.15">
      <c r="A3444" s="26"/>
      <c r="B3444" s="25"/>
      <c r="C3444" s="25"/>
      <c r="D3444" s="25"/>
      <c r="E3444" s="25"/>
    </row>
    <row r="3445" spans="1:5" x14ac:dyDescent="0.15">
      <c r="A3445" s="26"/>
      <c r="B3445" s="25"/>
      <c r="C3445" s="25"/>
      <c r="D3445" s="25"/>
      <c r="E3445" s="25"/>
    </row>
    <row r="3446" spans="1:5" x14ac:dyDescent="0.15">
      <c r="A3446" s="26"/>
      <c r="B3446" s="25"/>
      <c r="C3446" s="25"/>
      <c r="D3446" s="25"/>
      <c r="E3446" s="25"/>
    </row>
    <row r="3447" spans="1:5" x14ac:dyDescent="0.15">
      <c r="A3447" s="26"/>
      <c r="B3447" s="25"/>
      <c r="C3447" s="25"/>
      <c r="D3447" s="25"/>
      <c r="E3447" s="25"/>
    </row>
    <row r="3448" spans="1:5" x14ac:dyDescent="0.15">
      <c r="A3448" s="26"/>
      <c r="B3448" s="25"/>
      <c r="C3448" s="25"/>
      <c r="D3448" s="25"/>
      <c r="E3448" s="25"/>
    </row>
    <row r="3449" spans="1:5" x14ac:dyDescent="0.15">
      <c r="A3449" s="26"/>
      <c r="B3449" s="25"/>
      <c r="C3449" s="25"/>
      <c r="D3449" s="25"/>
      <c r="E3449" s="25"/>
    </row>
    <row r="3450" spans="1:5" x14ac:dyDescent="0.15">
      <c r="A3450" s="26"/>
      <c r="B3450" s="25"/>
      <c r="C3450" s="25"/>
      <c r="D3450" s="25"/>
      <c r="E3450" s="25"/>
    </row>
    <row r="3451" spans="1:5" x14ac:dyDescent="0.15">
      <c r="A3451" s="26"/>
      <c r="B3451" s="25"/>
      <c r="C3451" s="25"/>
      <c r="D3451" s="25"/>
      <c r="E3451" s="25"/>
    </row>
    <row r="3452" spans="1:5" x14ac:dyDescent="0.15">
      <c r="A3452" s="26"/>
      <c r="B3452" s="25"/>
      <c r="C3452" s="25"/>
      <c r="D3452" s="25"/>
      <c r="E3452" s="25"/>
    </row>
    <row r="3453" spans="1:5" x14ac:dyDescent="0.15">
      <c r="A3453" s="26"/>
      <c r="B3453" s="25"/>
      <c r="C3453" s="25"/>
      <c r="D3453" s="25"/>
      <c r="E3453" s="25"/>
    </row>
    <row r="3454" spans="1:5" x14ac:dyDescent="0.15">
      <c r="A3454" s="26"/>
      <c r="B3454" s="25"/>
      <c r="C3454" s="25"/>
      <c r="D3454" s="25"/>
      <c r="E3454" s="25"/>
    </row>
    <row r="3455" spans="1:5" x14ac:dyDescent="0.15">
      <c r="A3455" s="26"/>
      <c r="B3455" s="25"/>
      <c r="C3455" s="25"/>
      <c r="D3455" s="25"/>
      <c r="E3455" s="25"/>
    </row>
    <row r="3456" spans="1:5" x14ac:dyDescent="0.15">
      <c r="A3456" s="26"/>
      <c r="B3456" s="25"/>
      <c r="C3456" s="25"/>
      <c r="D3456" s="25"/>
      <c r="E3456" s="25"/>
    </row>
    <row r="3457" spans="1:5" x14ac:dyDescent="0.15">
      <c r="A3457" s="26"/>
      <c r="B3457" s="25"/>
      <c r="C3457" s="25"/>
      <c r="D3457" s="25"/>
      <c r="E3457" s="25"/>
    </row>
    <row r="3458" spans="1:5" x14ac:dyDescent="0.15">
      <c r="A3458" s="26"/>
      <c r="B3458" s="25"/>
      <c r="C3458" s="25"/>
      <c r="D3458" s="25"/>
      <c r="E3458" s="25"/>
    </row>
    <row r="3459" spans="1:5" x14ac:dyDescent="0.15">
      <c r="A3459" s="26"/>
      <c r="B3459" s="25"/>
      <c r="C3459" s="25"/>
      <c r="D3459" s="25"/>
      <c r="E3459" s="25"/>
    </row>
    <row r="3460" spans="1:5" x14ac:dyDescent="0.15">
      <c r="A3460" s="26"/>
      <c r="B3460" s="25"/>
      <c r="C3460" s="25"/>
      <c r="D3460" s="25"/>
      <c r="E3460" s="25"/>
    </row>
    <row r="3461" spans="1:5" x14ac:dyDescent="0.15">
      <c r="A3461" s="26"/>
      <c r="B3461" s="25"/>
      <c r="C3461" s="25"/>
      <c r="D3461" s="25"/>
      <c r="E3461" s="25"/>
    </row>
    <row r="3462" spans="1:5" x14ac:dyDescent="0.15">
      <c r="A3462" s="26"/>
      <c r="B3462" s="25"/>
      <c r="C3462" s="25"/>
      <c r="D3462" s="25"/>
      <c r="E3462" s="25"/>
    </row>
    <row r="3463" spans="1:5" x14ac:dyDescent="0.15">
      <c r="A3463" s="26"/>
      <c r="B3463" s="25"/>
      <c r="C3463" s="25"/>
      <c r="D3463" s="25"/>
      <c r="E3463" s="25"/>
    </row>
    <row r="3464" spans="1:5" x14ac:dyDescent="0.15">
      <c r="A3464" s="26"/>
      <c r="B3464" s="25"/>
      <c r="C3464" s="25"/>
      <c r="D3464" s="25"/>
      <c r="E3464" s="25"/>
    </row>
    <row r="3465" spans="1:5" x14ac:dyDescent="0.15">
      <c r="A3465" s="26"/>
      <c r="B3465" s="25"/>
      <c r="C3465" s="25"/>
      <c r="D3465" s="25"/>
      <c r="E3465" s="25"/>
    </row>
    <row r="3466" spans="1:5" x14ac:dyDescent="0.15">
      <c r="A3466" s="26"/>
      <c r="B3466" s="25"/>
      <c r="C3466" s="25"/>
      <c r="D3466" s="25"/>
      <c r="E3466" s="25"/>
    </row>
    <row r="3467" spans="1:5" x14ac:dyDescent="0.15">
      <c r="A3467" s="26"/>
      <c r="B3467" s="25"/>
      <c r="C3467" s="25"/>
      <c r="D3467" s="25"/>
      <c r="E3467" s="25"/>
    </row>
    <row r="3468" spans="1:5" x14ac:dyDescent="0.15">
      <c r="A3468" s="26"/>
      <c r="B3468" s="25"/>
      <c r="C3468" s="25"/>
      <c r="D3468" s="25"/>
      <c r="E3468" s="25"/>
    </row>
    <row r="3469" spans="1:5" x14ac:dyDescent="0.15">
      <c r="A3469" s="26"/>
      <c r="B3469" s="25"/>
      <c r="C3469" s="25"/>
      <c r="D3469" s="25"/>
      <c r="E3469" s="25"/>
    </row>
    <row r="3470" spans="1:5" x14ac:dyDescent="0.15">
      <c r="A3470" s="26"/>
      <c r="B3470" s="25"/>
      <c r="C3470" s="25"/>
      <c r="D3470" s="25"/>
      <c r="E3470" s="25"/>
    </row>
    <row r="3471" spans="1:5" x14ac:dyDescent="0.15">
      <c r="A3471" s="26"/>
      <c r="B3471" s="25"/>
      <c r="C3471" s="25"/>
      <c r="D3471" s="25"/>
      <c r="E3471" s="25"/>
    </row>
    <row r="3472" spans="1:5" x14ac:dyDescent="0.15">
      <c r="A3472" s="26"/>
      <c r="B3472" s="25"/>
      <c r="C3472" s="25"/>
      <c r="D3472" s="25"/>
      <c r="E3472" s="25"/>
    </row>
    <row r="3473" spans="1:5" x14ac:dyDescent="0.15">
      <c r="A3473" s="26"/>
      <c r="B3473" s="25"/>
      <c r="C3473" s="25"/>
      <c r="D3473" s="25"/>
      <c r="E3473" s="25"/>
    </row>
    <row r="3474" spans="1:5" x14ac:dyDescent="0.15">
      <c r="A3474" s="26"/>
      <c r="B3474" s="25"/>
      <c r="C3474" s="25"/>
      <c r="D3474" s="25"/>
      <c r="E3474" s="25"/>
    </row>
    <row r="3475" spans="1:5" x14ac:dyDescent="0.15">
      <c r="A3475" s="26"/>
      <c r="B3475" s="25"/>
      <c r="C3475" s="25"/>
      <c r="D3475" s="25"/>
      <c r="E3475" s="25"/>
    </row>
    <row r="3476" spans="1:5" x14ac:dyDescent="0.15">
      <c r="A3476" s="26"/>
      <c r="B3476" s="25"/>
      <c r="C3476" s="25"/>
      <c r="D3476" s="25"/>
      <c r="E3476" s="25"/>
    </row>
    <row r="3477" spans="1:5" x14ac:dyDescent="0.15">
      <c r="A3477" s="26"/>
      <c r="B3477" s="25"/>
      <c r="C3477" s="25"/>
      <c r="D3477" s="25"/>
      <c r="E3477" s="25"/>
    </row>
    <row r="3478" spans="1:5" x14ac:dyDescent="0.15">
      <c r="A3478" s="26"/>
      <c r="B3478" s="25"/>
      <c r="C3478" s="25"/>
      <c r="D3478" s="25"/>
      <c r="E3478" s="25"/>
    </row>
    <row r="3479" spans="1:5" x14ac:dyDescent="0.15">
      <c r="A3479" s="26"/>
      <c r="B3479" s="25"/>
      <c r="C3479" s="25"/>
      <c r="D3479" s="25"/>
      <c r="E3479" s="25"/>
    </row>
    <row r="3480" spans="1:5" x14ac:dyDescent="0.15">
      <c r="A3480" s="26"/>
      <c r="B3480" s="25"/>
      <c r="C3480" s="25"/>
      <c r="D3480" s="25"/>
      <c r="E3480" s="25"/>
    </row>
    <row r="3481" spans="1:5" x14ac:dyDescent="0.15">
      <c r="A3481" s="26"/>
      <c r="B3481" s="25"/>
      <c r="C3481" s="25"/>
      <c r="D3481" s="25"/>
      <c r="E3481" s="25"/>
    </row>
    <row r="3482" spans="1:5" x14ac:dyDescent="0.15">
      <c r="A3482" s="26"/>
      <c r="B3482" s="25"/>
      <c r="C3482" s="25"/>
      <c r="D3482" s="25"/>
      <c r="E3482" s="25"/>
    </row>
    <row r="3483" spans="1:5" x14ac:dyDescent="0.15">
      <c r="A3483" s="26"/>
      <c r="B3483" s="25"/>
      <c r="C3483" s="25"/>
      <c r="D3483" s="25"/>
      <c r="E3483" s="25"/>
    </row>
    <row r="3484" spans="1:5" x14ac:dyDescent="0.15">
      <c r="A3484" s="26"/>
      <c r="B3484" s="25"/>
      <c r="C3484" s="25"/>
      <c r="D3484" s="25"/>
      <c r="E3484" s="25"/>
    </row>
    <row r="3485" spans="1:5" x14ac:dyDescent="0.15">
      <c r="A3485" s="26"/>
      <c r="B3485" s="25"/>
      <c r="C3485" s="25"/>
      <c r="D3485" s="25"/>
      <c r="E3485" s="25"/>
    </row>
    <row r="3486" spans="1:5" x14ac:dyDescent="0.15">
      <c r="A3486" s="26"/>
      <c r="B3486" s="25"/>
      <c r="C3486" s="25"/>
      <c r="D3486" s="25"/>
      <c r="E3486" s="25"/>
    </row>
    <row r="3487" spans="1:5" x14ac:dyDescent="0.15">
      <c r="A3487" s="26"/>
      <c r="B3487" s="25"/>
      <c r="C3487" s="25"/>
      <c r="D3487" s="25"/>
      <c r="E3487" s="25"/>
    </row>
    <row r="3488" spans="1:5" x14ac:dyDescent="0.15">
      <c r="A3488" s="26"/>
      <c r="B3488" s="25"/>
      <c r="C3488" s="25"/>
      <c r="D3488" s="25"/>
      <c r="E3488" s="25"/>
    </row>
    <row r="3489" spans="1:5" x14ac:dyDescent="0.15">
      <c r="A3489" s="26"/>
      <c r="B3489" s="25"/>
      <c r="C3489" s="25"/>
      <c r="D3489" s="25"/>
      <c r="E3489" s="25"/>
    </row>
    <row r="3490" spans="1:5" x14ac:dyDescent="0.15">
      <c r="A3490" s="26"/>
      <c r="B3490" s="25"/>
      <c r="C3490" s="25"/>
      <c r="D3490" s="25"/>
      <c r="E3490" s="25"/>
    </row>
    <row r="3491" spans="1:5" x14ac:dyDescent="0.15">
      <c r="A3491" s="26"/>
      <c r="B3491" s="25"/>
      <c r="C3491" s="25"/>
      <c r="D3491" s="25"/>
      <c r="E3491" s="25"/>
    </row>
    <row r="3492" spans="1:5" x14ac:dyDescent="0.15">
      <c r="A3492" s="26"/>
      <c r="B3492" s="25"/>
      <c r="C3492" s="25"/>
      <c r="D3492" s="25"/>
      <c r="E3492" s="25"/>
    </row>
    <row r="3493" spans="1:5" x14ac:dyDescent="0.15">
      <c r="A3493" s="26"/>
      <c r="B3493" s="25"/>
      <c r="C3493" s="25"/>
      <c r="D3493" s="25"/>
      <c r="E3493" s="25"/>
    </row>
    <row r="3494" spans="1:5" x14ac:dyDescent="0.15">
      <c r="A3494" s="26"/>
      <c r="B3494" s="25"/>
      <c r="C3494" s="25"/>
      <c r="D3494" s="25"/>
      <c r="E3494" s="25"/>
    </row>
    <row r="3495" spans="1:5" x14ac:dyDescent="0.15">
      <c r="A3495" s="26"/>
      <c r="B3495" s="25"/>
      <c r="C3495" s="25"/>
      <c r="D3495" s="25"/>
      <c r="E3495" s="25"/>
    </row>
    <row r="3496" spans="1:5" x14ac:dyDescent="0.15">
      <c r="A3496" s="26"/>
      <c r="B3496" s="25"/>
      <c r="C3496" s="25"/>
      <c r="D3496" s="25"/>
      <c r="E3496" s="25"/>
    </row>
    <row r="3497" spans="1:5" x14ac:dyDescent="0.15">
      <c r="A3497" s="26"/>
      <c r="B3497" s="25"/>
      <c r="C3497" s="25"/>
      <c r="D3497" s="25"/>
      <c r="E3497" s="25"/>
    </row>
    <row r="3498" spans="1:5" x14ac:dyDescent="0.15">
      <c r="A3498" s="26"/>
      <c r="B3498" s="25"/>
      <c r="C3498" s="25"/>
      <c r="D3498" s="25"/>
      <c r="E3498" s="25"/>
    </row>
    <row r="3499" spans="1:5" x14ac:dyDescent="0.15">
      <c r="A3499" s="26"/>
      <c r="B3499" s="25"/>
      <c r="C3499" s="25"/>
      <c r="D3499" s="25"/>
      <c r="E3499" s="25"/>
    </row>
    <row r="3500" spans="1:5" x14ac:dyDescent="0.15">
      <c r="A3500" s="26"/>
      <c r="B3500" s="25"/>
      <c r="C3500" s="25"/>
      <c r="D3500" s="25"/>
      <c r="E3500" s="25"/>
    </row>
    <row r="3501" spans="1:5" x14ac:dyDescent="0.15">
      <c r="A3501" s="26"/>
      <c r="B3501" s="25"/>
      <c r="C3501" s="25"/>
      <c r="D3501" s="25"/>
      <c r="E3501" s="25"/>
    </row>
    <row r="3502" spans="1:5" x14ac:dyDescent="0.15">
      <c r="A3502" s="26"/>
      <c r="B3502" s="25"/>
      <c r="C3502" s="25"/>
      <c r="D3502" s="25"/>
      <c r="E3502" s="25"/>
    </row>
    <row r="3503" spans="1:5" x14ac:dyDescent="0.15">
      <c r="A3503" s="26"/>
      <c r="B3503" s="25"/>
      <c r="C3503" s="25"/>
      <c r="D3503" s="25"/>
      <c r="E3503" s="25"/>
    </row>
    <row r="3504" spans="1:5" x14ac:dyDescent="0.15">
      <c r="A3504" s="26"/>
      <c r="B3504" s="25"/>
      <c r="C3504" s="25"/>
      <c r="D3504" s="25"/>
      <c r="E3504" s="25"/>
    </row>
    <row r="3505" spans="1:5" x14ac:dyDescent="0.15">
      <c r="A3505" s="26"/>
      <c r="B3505" s="25"/>
      <c r="C3505" s="25"/>
      <c r="D3505" s="25"/>
      <c r="E3505" s="25"/>
    </row>
    <row r="3506" spans="1:5" x14ac:dyDescent="0.15">
      <c r="A3506" s="26"/>
      <c r="B3506" s="25"/>
      <c r="C3506" s="25"/>
      <c r="D3506" s="25"/>
      <c r="E3506" s="25"/>
    </row>
    <row r="3507" spans="1:5" x14ac:dyDescent="0.15">
      <c r="A3507" s="26"/>
      <c r="B3507" s="25"/>
      <c r="C3507" s="25"/>
      <c r="D3507" s="25"/>
      <c r="E3507" s="25"/>
    </row>
    <row r="3508" spans="1:5" x14ac:dyDescent="0.15">
      <c r="A3508" s="26"/>
      <c r="B3508" s="25"/>
      <c r="C3508" s="25"/>
      <c r="D3508" s="25"/>
      <c r="E3508" s="25"/>
    </row>
    <row r="3509" spans="1:5" x14ac:dyDescent="0.15">
      <c r="A3509" s="26"/>
      <c r="B3509" s="25"/>
      <c r="C3509" s="25"/>
      <c r="D3509" s="25"/>
      <c r="E3509" s="25"/>
    </row>
    <row r="3510" spans="1:5" x14ac:dyDescent="0.15">
      <c r="A3510" s="26"/>
      <c r="B3510" s="25"/>
      <c r="C3510" s="25"/>
      <c r="D3510" s="25"/>
      <c r="E3510" s="25"/>
    </row>
    <row r="3511" spans="1:5" x14ac:dyDescent="0.15">
      <c r="A3511" s="26"/>
      <c r="B3511" s="25"/>
      <c r="C3511" s="25"/>
      <c r="D3511" s="25"/>
      <c r="E3511" s="25"/>
    </row>
    <row r="3512" spans="1:5" x14ac:dyDescent="0.15">
      <c r="A3512" s="26"/>
      <c r="B3512" s="25"/>
      <c r="C3512" s="25"/>
      <c r="D3512" s="25"/>
      <c r="E3512" s="25"/>
    </row>
    <row r="3513" spans="1:5" x14ac:dyDescent="0.15">
      <c r="A3513" s="26"/>
      <c r="B3513" s="25"/>
      <c r="C3513" s="25"/>
      <c r="D3513" s="25"/>
      <c r="E3513" s="25"/>
    </row>
    <row r="3514" spans="1:5" x14ac:dyDescent="0.15">
      <c r="A3514" s="26"/>
      <c r="B3514" s="25"/>
      <c r="C3514" s="25"/>
      <c r="D3514" s="25"/>
      <c r="E3514" s="25"/>
    </row>
    <row r="3515" spans="1:5" x14ac:dyDescent="0.15">
      <c r="A3515" s="26"/>
      <c r="B3515" s="25"/>
      <c r="C3515" s="25"/>
      <c r="D3515" s="25"/>
      <c r="E3515" s="25"/>
    </row>
    <row r="3516" spans="1:5" x14ac:dyDescent="0.15">
      <c r="A3516" s="26"/>
      <c r="B3516" s="25"/>
      <c r="C3516" s="25"/>
      <c r="D3516" s="25"/>
      <c r="E3516" s="25"/>
    </row>
    <row r="3517" spans="1:5" x14ac:dyDescent="0.15">
      <c r="A3517" s="26"/>
      <c r="B3517" s="25"/>
      <c r="C3517" s="25"/>
      <c r="D3517" s="25"/>
      <c r="E3517" s="25"/>
    </row>
    <row r="3518" spans="1:5" x14ac:dyDescent="0.15">
      <c r="A3518" s="26"/>
      <c r="B3518" s="25"/>
      <c r="C3518" s="25"/>
      <c r="D3518" s="25"/>
      <c r="E3518" s="25"/>
    </row>
    <row r="3519" spans="1:5" x14ac:dyDescent="0.15">
      <c r="A3519" s="26"/>
      <c r="B3519" s="25"/>
      <c r="C3519" s="25"/>
      <c r="D3519" s="25"/>
      <c r="E3519" s="25"/>
    </row>
    <row r="3520" spans="1:5" x14ac:dyDescent="0.15">
      <c r="A3520" s="26"/>
      <c r="B3520" s="25"/>
      <c r="C3520" s="25"/>
      <c r="D3520" s="25"/>
      <c r="E3520" s="25"/>
    </row>
    <row r="3521" spans="1:5" x14ac:dyDescent="0.15">
      <c r="A3521" s="26"/>
      <c r="B3521" s="25"/>
      <c r="C3521" s="25"/>
      <c r="D3521" s="25"/>
      <c r="E3521" s="25"/>
    </row>
    <row r="3522" spans="1:5" x14ac:dyDescent="0.15">
      <c r="A3522" s="26"/>
      <c r="B3522" s="25"/>
      <c r="C3522" s="25"/>
      <c r="D3522" s="25"/>
      <c r="E3522" s="25"/>
    </row>
    <row r="3523" spans="1:5" x14ac:dyDescent="0.15">
      <c r="A3523" s="26"/>
      <c r="B3523" s="25"/>
      <c r="C3523" s="25"/>
      <c r="D3523" s="25"/>
      <c r="E3523" s="25"/>
    </row>
    <row r="3524" spans="1:5" x14ac:dyDescent="0.15">
      <c r="A3524" s="26"/>
      <c r="B3524" s="25"/>
      <c r="C3524" s="25"/>
      <c r="D3524" s="25"/>
      <c r="E3524" s="25"/>
    </row>
    <row r="3525" spans="1:5" x14ac:dyDescent="0.15">
      <c r="A3525" s="26"/>
      <c r="B3525" s="25"/>
      <c r="C3525" s="25"/>
      <c r="D3525" s="25"/>
      <c r="E3525" s="25"/>
    </row>
    <row r="3526" spans="1:5" x14ac:dyDescent="0.15">
      <c r="A3526" s="26"/>
      <c r="B3526" s="25"/>
      <c r="C3526" s="25"/>
      <c r="D3526" s="25"/>
      <c r="E3526" s="25"/>
    </row>
    <row r="3527" spans="1:5" x14ac:dyDescent="0.15">
      <c r="A3527" s="26"/>
      <c r="B3527" s="25"/>
      <c r="C3527" s="25"/>
      <c r="D3527" s="25"/>
      <c r="E3527" s="25"/>
    </row>
    <row r="3528" spans="1:5" x14ac:dyDescent="0.15">
      <c r="A3528" s="26"/>
      <c r="B3528" s="25"/>
      <c r="C3528" s="25"/>
      <c r="D3528" s="25"/>
      <c r="E3528" s="25"/>
    </row>
    <row r="3529" spans="1:5" x14ac:dyDescent="0.15">
      <c r="A3529" s="26"/>
      <c r="B3529" s="25"/>
      <c r="C3529" s="25"/>
      <c r="D3529" s="25"/>
      <c r="E3529" s="25"/>
    </row>
    <row r="3530" spans="1:5" x14ac:dyDescent="0.15">
      <c r="A3530" s="26"/>
      <c r="B3530" s="25"/>
      <c r="C3530" s="25"/>
      <c r="D3530" s="25"/>
      <c r="E3530" s="25"/>
    </row>
    <row r="3531" spans="1:5" x14ac:dyDescent="0.15">
      <c r="A3531" s="26"/>
      <c r="B3531" s="25"/>
      <c r="C3531" s="25"/>
      <c r="D3531" s="25"/>
      <c r="E3531" s="25"/>
    </row>
    <row r="3532" spans="1:5" x14ac:dyDescent="0.15">
      <c r="A3532" s="26"/>
      <c r="B3532" s="25"/>
      <c r="C3532" s="25"/>
      <c r="D3532" s="25"/>
      <c r="E3532" s="25"/>
    </row>
    <row r="3533" spans="1:5" x14ac:dyDescent="0.15">
      <c r="A3533" s="26"/>
      <c r="B3533" s="25"/>
      <c r="C3533" s="25"/>
      <c r="D3533" s="25"/>
      <c r="E3533" s="25"/>
    </row>
    <row r="3534" spans="1:5" x14ac:dyDescent="0.15">
      <c r="A3534" s="26"/>
      <c r="B3534" s="25"/>
      <c r="C3534" s="25"/>
      <c r="D3534" s="25"/>
      <c r="E3534" s="25"/>
    </row>
    <row r="3535" spans="1:5" x14ac:dyDescent="0.15">
      <c r="A3535" s="23"/>
      <c r="B3535" s="24"/>
      <c r="C3535" s="24"/>
      <c r="D3535" s="25"/>
      <c r="E3535" s="24"/>
    </row>
    <row r="3536" spans="1:5" x14ac:dyDescent="0.15">
      <c r="A3536" s="26"/>
      <c r="B3536" s="25"/>
      <c r="C3536" s="25"/>
      <c r="D3536" s="25"/>
      <c r="E3536" s="25"/>
    </row>
    <row r="3537" spans="1:5" x14ac:dyDescent="0.15">
      <c r="A3537" s="23"/>
      <c r="B3537" s="24"/>
      <c r="C3537" s="24"/>
      <c r="D3537" s="25"/>
      <c r="E3537" s="24"/>
    </row>
    <row r="3538" spans="1:5" x14ac:dyDescent="0.15">
      <c r="A3538" s="26"/>
      <c r="B3538" s="25"/>
      <c r="C3538" s="25"/>
      <c r="D3538" s="25"/>
      <c r="E3538" s="25"/>
    </row>
    <row r="3539" spans="1:5" x14ac:dyDescent="0.15">
      <c r="A3539" s="26"/>
      <c r="B3539" s="25"/>
      <c r="C3539" s="25"/>
      <c r="D3539" s="25"/>
      <c r="E3539" s="25"/>
    </row>
    <row r="3540" spans="1:5" x14ac:dyDescent="0.15">
      <c r="A3540" s="26"/>
      <c r="B3540" s="25"/>
      <c r="C3540" s="25"/>
      <c r="D3540" s="25"/>
      <c r="E3540" s="25"/>
    </row>
    <row r="3541" spans="1:5" x14ac:dyDescent="0.15">
      <c r="A3541" s="26"/>
      <c r="B3541" s="25"/>
      <c r="C3541" s="25"/>
      <c r="D3541" s="25"/>
      <c r="E3541" s="25"/>
    </row>
    <row r="3542" spans="1:5" x14ac:dyDescent="0.15">
      <c r="A3542" s="26"/>
      <c r="B3542" s="25"/>
      <c r="C3542" s="25"/>
      <c r="D3542" s="25"/>
      <c r="E3542" s="25"/>
    </row>
    <row r="3543" spans="1:5" x14ac:dyDescent="0.15">
      <c r="A3543" s="26"/>
      <c r="B3543" s="25"/>
      <c r="C3543" s="25"/>
      <c r="D3543" s="25"/>
      <c r="E3543" s="25"/>
    </row>
    <row r="3544" spans="1:5" x14ac:dyDescent="0.15">
      <c r="A3544" s="23"/>
      <c r="B3544" s="24"/>
      <c r="C3544" s="24"/>
      <c r="D3544" s="25"/>
      <c r="E3544" s="24"/>
    </row>
    <row r="3545" spans="1:5" x14ac:dyDescent="0.15">
      <c r="A3545" s="26"/>
      <c r="B3545" s="25"/>
      <c r="C3545" s="25"/>
      <c r="D3545" s="25"/>
      <c r="E3545" s="25"/>
    </row>
    <row r="3546" spans="1:5" x14ac:dyDescent="0.15">
      <c r="A3546" s="26"/>
      <c r="B3546" s="25"/>
      <c r="C3546" s="25"/>
      <c r="D3546" s="25"/>
      <c r="E3546" s="25"/>
    </row>
    <row r="3547" spans="1:5" x14ac:dyDescent="0.15">
      <c r="A3547" s="26"/>
      <c r="B3547" s="25"/>
      <c r="C3547" s="25"/>
      <c r="D3547" s="25"/>
      <c r="E3547" s="25"/>
    </row>
    <row r="3548" spans="1:5" x14ac:dyDescent="0.15">
      <c r="A3548" s="26"/>
      <c r="B3548" s="25"/>
      <c r="C3548" s="25"/>
      <c r="D3548" s="25"/>
      <c r="E3548" s="25"/>
    </row>
    <row r="3549" spans="1:5" x14ac:dyDescent="0.15">
      <c r="A3549" s="26"/>
      <c r="B3549" s="25"/>
      <c r="C3549" s="25"/>
      <c r="D3549" s="25"/>
      <c r="E3549" s="25"/>
    </row>
    <row r="3550" spans="1:5" x14ac:dyDescent="0.15">
      <c r="A3550" s="26"/>
      <c r="B3550" s="25"/>
      <c r="C3550" s="25"/>
      <c r="D3550" s="25"/>
      <c r="E3550" s="25"/>
    </row>
    <row r="3551" spans="1:5" x14ac:dyDescent="0.15">
      <c r="A3551" s="26"/>
      <c r="B3551" s="25"/>
      <c r="C3551" s="25"/>
      <c r="D3551" s="25"/>
      <c r="E3551" s="25"/>
    </row>
    <row r="3552" spans="1:5" x14ac:dyDescent="0.15">
      <c r="A3552" s="23"/>
      <c r="B3552" s="24"/>
      <c r="C3552" s="24"/>
      <c r="D3552" s="25"/>
      <c r="E3552" s="24"/>
    </row>
    <row r="3553" spans="1:5" x14ac:dyDescent="0.15">
      <c r="A3553" s="26"/>
      <c r="B3553" s="25"/>
      <c r="C3553" s="25"/>
      <c r="D3553" s="25"/>
      <c r="E3553" s="25"/>
    </row>
    <row r="3554" spans="1:5" x14ac:dyDescent="0.15">
      <c r="A3554" s="23"/>
      <c r="B3554" s="24"/>
      <c r="C3554" s="24"/>
      <c r="D3554" s="25"/>
      <c r="E3554" s="24"/>
    </row>
    <row r="3555" spans="1:5" x14ac:dyDescent="0.15">
      <c r="A3555" s="26"/>
      <c r="B3555" s="25"/>
      <c r="C3555" s="25"/>
      <c r="D3555" s="25"/>
      <c r="E3555" s="25"/>
    </row>
    <row r="3556" spans="1:5" x14ac:dyDescent="0.15">
      <c r="A3556" s="26"/>
      <c r="B3556" s="25"/>
      <c r="C3556" s="25"/>
      <c r="D3556" s="25"/>
      <c r="E3556" s="25"/>
    </row>
    <row r="3557" spans="1:5" x14ac:dyDescent="0.15">
      <c r="A3557" s="23"/>
      <c r="B3557" s="24"/>
      <c r="C3557" s="24"/>
      <c r="D3557" s="25"/>
      <c r="E3557" s="24"/>
    </row>
    <row r="3558" spans="1:5" x14ac:dyDescent="0.15">
      <c r="A3558" s="26"/>
      <c r="B3558" s="25"/>
      <c r="C3558" s="25"/>
      <c r="D3558" s="25"/>
      <c r="E3558" s="25"/>
    </row>
    <row r="3559" spans="1:5" x14ac:dyDescent="0.15">
      <c r="A3559" s="26"/>
      <c r="B3559" s="25"/>
      <c r="C3559" s="25"/>
      <c r="D3559" s="25"/>
      <c r="E3559" s="25"/>
    </row>
    <row r="3560" spans="1:5" x14ac:dyDescent="0.15">
      <c r="A3560" s="26"/>
      <c r="B3560" s="25"/>
      <c r="C3560" s="25"/>
      <c r="D3560" s="25"/>
      <c r="E3560" s="25"/>
    </row>
    <row r="3561" spans="1:5" x14ac:dyDescent="0.15">
      <c r="A3561" s="23"/>
      <c r="B3561" s="24"/>
      <c r="C3561" s="24"/>
      <c r="D3561" s="25"/>
      <c r="E3561" s="24"/>
    </row>
    <row r="3562" spans="1:5" x14ac:dyDescent="0.15">
      <c r="A3562" s="26"/>
      <c r="B3562" s="25"/>
      <c r="C3562" s="25"/>
      <c r="D3562" s="25"/>
      <c r="E3562" s="25"/>
    </row>
    <row r="3563" spans="1:5" x14ac:dyDescent="0.15">
      <c r="A3563" s="23"/>
      <c r="B3563" s="24"/>
      <c r="C3563" s="24"/>
      <c r="D3563" s="25"/>
      <c r="E3563" s="24"/>
    </row>
    <row r="3564" spans="1:5" x14ac:dyDescent="0.15">
      <c r="A3564" s="26"/>
      <c r="B3564" s="25"/>
      <c r="C3564" s="25"/>
      <c r="D3564" s="25"/>
      <c r="E3564" s="25"/>
    </row>
    <row r="3565" spans="1:5" x14ac:dyDescent="0.15">
      <c r="A3565" s="23"/>
      <c r="B3565" s="24"/>
      <c r="C3565" s="24"/>
      <c r="D3565" s="25"/>
      <c r="E3565" s="24"/>
    </row>
    <row r="3566" spans="1:5" x14ac:dyDescent="0.15">
      <c r="A3566" s="26"/>
      <c r="B3566" s="25"/>
      <c r="C3566" s="25"/>
      <c r="D3566" s="25"/>
      <c r="E3566" s="25"/>
    </row>
    <row r="3567" spans="1:5" x14ac:dyDescent="0.15">
      <c r="A3567" s="23"/>
      <c r="B3567" s="24"/>
      <c r="C3567" s="24"/>
      <c r="D3567" s="25"/>
      <c r="E3567" s="24"/>
    </row>
    <row r="3568" spans="1:5" x14ac:dyDescent="0.15">
      <c r="A3568" s="26"/>
      <c r="B3568" s="25"/>
      <c r="C3568" s="25"/>
      <c r="D3568" s="25"/>
      <c r="E3568" s="25"/>
    </row>
    <row r="3569" spans="1:5" x14ac:dyDescent="0.15">
      <c r="A3569" s="26"/>
      <c r="B3569" s="25"/>
      <c r="C3569" s="25"/>
      <c r="D3569" s="25"/>
      <c r="E3569" s="25"/>
    </row>
    <row r="3570" spans="1:5" x14ac:dyDescent="0.15">
      <c r="A3570" s="26"/>
      <c r="B3570" s="25"/>
      <c r="C3570" s="25"/>
      <c r="D3570" s="25"/>
      <c r="E3570" s="25"/>
    </row>
    <row r="3571" spans="1:5" x14ac:dyDescent="0.15">
      <c r="A3571" s="26"/>
      <c r="B3571" s="25"/>
      <c r="C3571" s="25"/>
      <c r="D3571" s="25"/>
      <c r="E3571" s="25"/>
    </row>
    <row r="3572" spans="1:5" x14ac:dyDescent="0.15">
      <c r="A3572" s="26"/>
      <c r="B3572" s="25"/>
      <c r="C3572" s="25"/>
      <c r="D3572" s="25"/>
      <c r="E3572" s="25"/>
    </row>
    <row r="3573" spans="1:5" x14ac:dyDescent="0.15">
      <c r="A3573" s="23"/>
      <c r="B3573" s="24"/>
      <c r="C3573" s="24"/>
      <c r="D3573" s="25"/>
      <c r="E3573" s="24"/>
    </row>
    <row r="3574" spans="1:5" x14ac:dyDescent="0.15">
      <c r="A3574" s="26"/>
      <c r="B3574" s="25"/>
      <c r="C3574" s="25"/>
      <c r="D3574" s="25"/>
      <c r="E3574" s="25"/>
    </row>
    <row r="3575" spans="1:5" x14ac:dyDescent="0.15">
      <c r="A3575" s="26"/>
      <c r="B3575" s="25"/>
      <c r="C3575" s="25"/>
      <c r="D3575" s="25"/>
      <c r="E3575" s="25"/>
    </row>
    <row r="3576" spans="1:5" x14ac:dyDescent="0.15">
      <c r="A3576" s="26"/>
      <c r="B3576" s="25"/>
      <c r="C3576" s="25"/>
      <c r="D3576" s="25"/>
      <c r="E3576" s="25"/>
    </row>
    <row r="3577" spans="1:5" x14ac:dyDescent="0.15">
      <c r="A3577" s="26"/>
      <c r="B3577" s="25"/>
      <c r="C3577" s="25"/>
      <c r="D3577" s="25"/>
      <c r="E3577" s="25"/>
    </row>
    <row r="3578" spans="1:5" x14ac:dyDescent="0.15">
      <c r="A3578" s="26"/>
      <c r="B3578" s="25"/>
      <c r="C3578" s="25"/>
      <c r="D3578" s="25"/>
      <c r="E3578" s="25"/>
    </row>
    <row r="3579" spans="1:5" x14ac:dyDescent="0.15">
      <c r="A3579" s="26"/>
      <c r="B3579" s="25"/>
      <c r="C3579" s="25"/>
      <c r="D3579" s="25"/>
      <c r="E3579" s="25"/>
    </row>
    <row r="3580" spans="1:5" x14ac:dyDescent="0.15">
      <c r="A3580" s="26"/>
      <c r="B3580" s="25"/>
      <c r="C3580" s="25"/>
      <c r="D3580" s="25"/>
      <c r="E3580" s="25"/>
    </row>
    <row r="3581" spans="1:5" x14ac:dyDescent="0.15">
      <c r="A3581" s="26"/>
      <c r="B3581" s="25"/>
      <c r="C3581" s="25"/>
      <c r="D3581" s="25"/>
      <c r="E3581" s="25"/>
    </row>
    <row r="3582" spans="1:5" x14ac:dyDescent="0.15">
      <c r="A3582" s="23"/>
      <c r="B3582" s="24"/>
      <c r="C3582" s="24"/>
      <c r="D3582" s="25"/>
      <c r="E3582" s="24"/>
    </row>
    <row r="3583" spans="1:5" x14ac:dyDescent="0.15">
      <c r="A3583" s="26"/>
      <c r="B3583" s="25"/>
      <c r="C3583" s="25"/>
      <c r="D3583" s="25"/>
      <c r="E3583" s="25"/>
    </row>
    <row r="3584" spans="1:5" x14ac:dyDescent="0.15">
      <c r="A3584" s="26"/>
      <c r="B3584" s="25"/>
      <c r="C3584" s="25"/>
      <c r="D3584" s="25"/>
      <c r="E3584" s="25"/>
    </row>
    <row r="3585" spans="1:5" x14ac:dyDescent="0.15">
      <c r="A3585" s="26"/>
      <c r="B3585" s="25"/>
      <c r="C3585" s="25"/>
      <c r="D3585" s="25"/>
      <c r="E3585" s="25"/>
    </row>
    <row r="3586" spans="1:5" x14ac:dyDescent="0.15">
      <c r="A3586" s="26"/>
      <c r="B3586" s="25"/>
      <c r="C3586" s="25"/>
      <c r="D3586" s="25"/>
      <c r="E3586" s="25"/>
    </row>
    <row r="3587" spans="1:5" x14ac:dyDescent="0.15">
      <c r="A3587" s="26"/>
      <c r="B3587" s="25"/>
      <c r="C3587" s="25"/>
      <c r="D3587" s="25"/>
      <c r="E3587" s="25"/>
    </row>
    <row r="3588" spans="1:5" x14ac:dyDescent="0.15">
      <c r="A3588" s="26"/>
      <c r="B3588" s="25"/>
      <c r="C3588" s="25"/>
      <c r="D3588" s="25"/>
      <c r="E3588" s="25"/>
    </row>
    <row r="3589" spans="1:5" x14ac:dyDescent="0.15">
      <c r="A3589" s="26"/>
      <c r="B3589" s="25"/>
      <c r="C3589" s="25"/>
      <c r="D3589" s="25"/>
      <c r="E3589" s="25"/>
    </row>
    <row r="3590" spans="1:5" x14ac:dyDescent="0.15">
      <c r="A3590" s="26"/>
      <c r="B3590" s="25"/>
      <c r="C3590" s="25"/>
      <c r="D3590" s="25"/>
      <c r="E3590" s="25"/>
    </row>
    <row r="3591" spans="1:5" x14ac:dyDescent="0.15">
      <c r="A3591" s="26"/>
      <c r="B3591" s="25"/>
      <c r="C3591" s="25"/>
      <c r="D3591" s="25"/>
      <c r="E3591" s="25"/>
    </row>
    <row r="3592" spans="1:5" x14ac:dyDescent="0.15">
      <c r="A3592" s="26"/>
      <c r="B3592" s="25"/>
      <c r="C3592" s="25"/>
      <c r="D3592" s="25"/>
      <c r="E3592" s="25"/>
    </row>
    <row r="3593" spans="1:5" x14ac:dyDescent="0.15">
      <c r="A3593" s="26"/>
      <c r="B3593" s="25"/>
      <c r="C3593" s="25"/>
      <c r="D3593" s="25"/>
      <c r="E3593" s="25"/>
    </row>
    <row r="3594" spans="1:5" x14ac:dyDescent="0.15">
      <c r="A3594" s="26"/>
      <c r="B3594" s="25"/>
      <c r="C3594" s="25"/>
      <c r="D3594" s="25"/>
      <c r="E3594" s="25"/>
    </row>
    <row r="3595" spans="1:5" x14ac:dyDescent="0.15">
      <c r="A3595" s="26"/>
      <c r="B3595" s="25"/>
      <c r="C3595" s="25"/>
      <c r="D3595" s="25"/>
      <c r="E3595" s="25"/>
    </row>
    <row r="3596" spans="1:5" x14ac:dyDescent="0.15">
      <c r="A3596" s="26"/>
      <c r="B3596" s="25"/>
      <c r="C3596" s="25"/>
      <c r="D3596" s="25"/>
      <c r="E3596" s="25"/>
    </row>
    <row r="3597" spans="1:5" x14ac:dyDescent="0.15">
      <c r="A3597" s="26"/>
      <c r="B3597" s="25"/>
      <c r="C3597" s="25"/>
      <c r="D3597" s="25"/>
      <c r="E3597" s="25"/>
    </row>
    <row r="3598" spans="1:5" x14ac:dyDescent="0.15">
      <c r="A3598" s="26"/>
      <c r="B3598" s="25"/>
      <c r="C3598" s="25"/>
      <c r="D3598" s="25"/>
      <c r="E3598" s="25"/>
    </row>
    <row r="3599" spans="1:5" x14ac:dyDescent="0.15">
      <c r="A3599" s="26"/>
      <c r="B3599" s="25"/>
      <c r="C3599" s="25"/>
      <c r="D3599" s="25"/>
      <c r="E3599" s="25"/>
    </row>
    <row r="3600" spans="1:5" x14ac:dyDescent="0.15">
      <c r="A3600" s="23"/>
      <c r="B3600" s="24"/>
      <c r="C3600" s="24"/>
      <c r="D3600" s="25"/>
      <c r="E3600" s="24"/>
    </row>
    <row r="3601" spans="1:5" x14ac:dyDescent="0.15">
      <c r="A3601" s="23"/>
      <c r="B3601" s="24"/>
      <c r="C3601" s="24"/>
      <c r="D3601" s="25"/>
      <c r="E3601" s="24"/>
    </row>
    <row r="3602" spans="1:5" x14ac:dyDescent="0.15">
      <c r="A3602" s="26"/>
      <c r="B3602" s="25"/>
      <c r="C3602" s="25"/>
      <c r="D3602" s="25"/>
      <c r="E3602" s="25"/>
    </row>
    <row r="3603" spans="1:5" x14ac:dyDescent="0.15">
      <c r="A3603" s="26"/>
      <c r="B3603" s="25"/>
      <c r="C3603" s="25"/>
      <c r="D3603" s="25"/>
      <c r="E3603" s="25"/>
    </row>
    <row r="3604" spans="1:5" x14ac:dyDescent="0.15">
      <c r="A3604" s="26"/>
      <c r="B3604" s="25"/>
      <c r="C3604" s="25"/>
      <c r="D3604" s="25"/>
      <c r="E3604" s="25"/>
    </row>
    <row r="3605" spans="1:5" x14ac:dyDescent="0.15">
      <c r="A3605" s="23"/>
      <c r="B3605" s="24"/>
      <c r="C3605" s="24"/>
      <c r="D3605" s="25"/>
      <c r="E3605" s="24"/>
    </row>
    <row r="3606" spans="1:5" x14ac:dyDescent="0.15">
      <c r="A3606" s="23"/>
      <c r="B3606" s="24"/>
      <c r="C3606" s="24"/>
      <c r="D3606" s="25"/>
      <c r="E3606" s="24"/>
    </row>
    <row r="3607" spans="1:5" x14ac:dyDescent="0.15">
      <c r="A3607" s="26"/>
      <c r="B3607" s="25"/>
      <c r="C3607" s="25"/>
      <c r="D3607" s="25"/>
      <c r="E3607" s="25"/>
    </row>
    <row r="3608" spans="1:5" x14ac:dyDescent="0.15">
      <c r="A3608" s="26"/>
      <c r="B3608" s="25"/>
      <c r="C3608" s="25"/>
      <c r="D3608" s="25"/>
      <c r="E3608" s="25"/>
    </row>
    <row r="3609" spans="1:5" x14ac:dyDescent="0.15">
      <c r="A3609" s="26"/>
      <c r="B3609" s="25"/>
      <c r="C3609" s="25"/>
      <c r="D3609" s="25"/>
      <c r="E3609" s="25"/>
    </row>
    <row r="3610" spans="1:5" x14ac:dyDescent="0.15">
      <c r="A3610" s="26"/>
      <c r="B3610" s="25"/>
      <c r="C3610" s="25"/>
      <c r="D3610" s="25"/>
      <c r="E3610" s="25"/>
    </row>
    <row r="3611" spans="1:5" x14ac:dyDescent="0.15">
      <c r="A3611" s="26"/>
      <c r="B3611" s="25"/>
      <c r="C3611" s="25"/>
      <c r="D3611" s="25"/>
      <c r="E3611" s="25"/>
    </row>
    <row r="3612" spans="1:5" x14ac:dyDescent="0.15">
      <c r="A3612" s="26"/>
      <c r="B3612" s="25"/>
      <c r="C3612" s="25"/>
      <c r="D3612" s="25"/>
      <c r="E3612" s="25"/>
    </row>
    <row r="3613" spans="1:5" x14ac:dyDescent="0.15">
      <c r="A3613" s="26"/>
      <c r="B3613" s="25"/>
      <c r="C3613" s="25"/>
      <c r="D3613" s="25"/>
      <c r="E3613" s="25"/>
    </row>
    <row r="3614" spans="1:5" x14ac:dyDescent="0.15">
      <c r="A3614" s="26"/>
      <c r="B3614" s="25"/>
      <c r="C3614" s="25"/>
      <c r="D3614" s="25"/>
      <c r="E3614" s="25"/>
    </row>
    <row r="3615" spans="1:5" x14ac:dyDescent="0.15">
      <c r="A3615" s="26"/>
      <c r="B3615" s="25"/>
      <c r="C3615" s="25"/>
      <c r="D3615" s="25"/>
      <c r="E3615" s="25"/>
    </row>
    <row r="3616" spans="1:5" x14ac:dyDescent="0.15">
      <c r="A3616" s="26"/>
      <c r="B3616" s="25"/>
      <c r="C3616" s="25"/>
      <c r="D3616" s="25"/>
      <c r="E3616" s="25"/>
    </row>
    <row r="3617" spans="1:5" x14ac:dyDescent="0.15">
      <c r="A3617" s="26"/>
      <c r="B3617" s="25"/>
      <c r="C3617" s="25"/>
      <c r="D3617" s="25"/>
      <c r="E3617" s="25"/>
    </row>
    <row r="3618" spans="1:5" x14ac:dyDescent="0.15">
      <c r="A3618" s="26"/>
      <c r="B3618" s="25"/>
      <c r="C3618" s="25"/>
      <c r="D3618" s="25"/>
      <c r="E3618" s="25"/>
    </row>
    <row r="3619" spans="1:5" x14ac:dyDescent="0.15">
      <c r="A3619" s="26"/>
      <c r="B3619" s="25"/>
      <c r="C3619" s="25"/>
      <c r="D3619" s="25"/>
      <c r="E3619" s="25"/>
    </row>
    <row r="3620" spans="1:5" x14ac:dyDescent="0.15">
      <c r="A3620" s="23"/>
      <c r="B3620" s="24"/>
      <c r="C3620" s="24"/>
      <c r="D3620" s="25"/>
      <c r="E3620" s="24"/>
    </row>
    <row r="3621" spans="1:5" x14ac:dyDescent="0.15">
      <c r="A3621" s="26"/>
      <c r="B3621" s="25"/>
      <c r="C3621" s="25"/>
      <c r="D3621" s="25"/>
      <c r="E3621" s="25"/>
    </row>
    <row r="3622" spans="1:5" x14ac:dyDescent="0.15">
      <c r="A3622" s="23"/>
      <c r="B3622" s="24"/>
      <c r="C3622" s="24"/>
      <c r="D3622" s="25"/>
      <c r="E3622" s="24"/>
    </row>
    <row r="3623" spans="1:5" x14ac:dyDescent="0.15">
      <c r="A3623" s="26"/>
      <c r="B3623" s="25"/>
      <c r="C3623" s="25"/>
      <c r="D3623" s="25"/>
      <c r="E3623" s="25"/>
    </row>
    <row r="3624" spans="1:5" x14ac:dyDescent="0.15">
      <c r="A3624" s="23"/>
      <c r="B3624" s="24"/>
      <c r="C3624" s="24"/>
      <c r="D3624" s="25"/>
      <c r="E3624" s="24"/>
    </row>
    <row r="3625" spans="1:5" x14ac:dyDescent="0.15">
      <c r="A3625" s="23"/>
      <c r="B3625" s="24"/>
      <c r="C3625" s="24"/>
      <c r="D3625" s="25"/>
      <c r="E3625" s="24"/>
    </row>
    <row r="3626" spans="1:5" x14ac:dyDescent="0.15">
      <c r="A3626" s="23"/>
      <c r="B3626" s="24"/>
      <c r="C3626" s="24"/>
      <c r="D3626" s="25"/>
      <c r="E3626" s="24"/>
    </row>
    <row r="3627" spans="1:5" x14ac:dyDescent="0.15">
      <c r="A3627" s="23"/>
      <c r="B3627" s="24"/>
      <c r="C3627" s="24"/>
      <c r="D3627" s="25"/>
      <c r="E3627" s="24"/>
    </row>
    <row r="3628" spans="1:5" x14ac:dyDescent="0.15">
      <c r="A3628" s="23"/>
      <c r="B3628" s="24"/>
      <c r="C3628" s="24"/>
      <c r="D3628" s="25"/>
      <c r="E3628" s="24"/>
    </row>
    <row r="3629" spans="1:5" x14ac:dyDescent="0.15">
      <c r="A3629" s="26"/>
      <c r="B3629" s="25"/>
      <c r="C3629" s="25"/>
      <c r="D3629" s="25"/>
      <c r="E3629" s="25"/>
    </row>
    <row r="3630" spans="1:5" x14ac:dyDescent="0.15">
      <c r="A3630" s="23"/>
      <c r="B3630" s="24"/>
      <c r="C3630" s="24"/>
      <c r="D3630" s="25"/>
      <c r="E3630" s="24"/>
    </row>
    <row r="3631" spans="1:5" x14ac:dyDescent="0.15">
      <c r="A3631" s="26"/>
      <c r="B3631" s="25"/>
      <c r="C3631" s="25"/>
      <c r="D3631" s="25"/>
      <c r="E3631" s="25"/>
    </row>
    <row r="3632" spans="1:5" x14ac:dyDescent="0.15">
      <c r="A3632" s="26"/>
      <c r="B3632" s="25"/>
      <c r="C3632" s="25"/>
      <c r="D3632" s="25"/>
      <c r="E3632" s="25"/>
    </row>
    <row r="3633" spans="1:5" x14ac:dyDescent="0.15">
      <c r="A3633" s="26"/>
      <c r="B3633" s="25"/>
      <c r="C3633" s="25"/>
      <c r="D3633" s="25"/>
      <c r="E3633" s="25"/>
    </row>
    <row r="3634" spans="1:5" x14ac:dyDescent="0.15">
      <c r="A3634" s="26"/>
      <c r="B3634" s="25"/>
      <c r="C3634" s="25"/>
      <c r="D3634" s="25"/>
      <c r="E3634" s="25"/>
    </row>
    <row r="3635" spans="1:5" x14ac:dyDescent="0.15">
      <c r="A3635" s="26"/>
      <c r="B3635" s="25"/>
      <c r="C3635" s="25"/>
      <c r="D3635" s="25"/>
      <c r="E3635" s="25"/>
    </row>
    <row r="3636" spans="1:5" x14ac:dyDescent="0.15">
      <c r="A3636" s="26"/>
      <c r="B3636" s="25"/>
      <c r="C3636" s="25"/>
      <c r="D3636" s="25"/>
      <c r="E3636" s="25"/>
    </row>
    <row r="3637" spans="1:5" x14ac:dyDescent="0.15">
      <c r="A3637" s="26"/>
      <c r="B3637" s="25"/>
      <c r="C3637" s="25"/>
      <c r="D3637" s="25"/>
      <c r="E3637" s="25"/>
    </row>
    <row r="3638" spans="1:5" x14ac:dyDescent="0.15">
      <c r="A3638" s="26"/>
      <c r="B3638" s="25"/>
      <c r="C3638" s="25"/>
      <c r="D3638" s="25"/>
      <c r="E3638" s="25"/>
    </row>
    <row r="3639" spans="1:5" x14ac:dyDescent="0.15">
      <c r="A3639" s="26"/>
      <c r="B3639" s="25"/>
      <c r="C3639" s="25"/>
      <c r="D3639" s="25"/>
      <c r="E3639" s="25"/>
    </row>
    <row r="3640" spans="1:5" x14ac:dyDescent="0.15">
      <c r="A3640" s="26"/>
      <c r="B3640" s="25"/>
      <c r="C3640" s="25"/>
      <c r="D3640" s="25"/>
      <c r="E3640" s="25"/>
    </row>
    <row r="3641" spans="1:5" x14ac:dyDescent="0.15">
      <c r="A3641" s="26"/>
      <c r="B3641" s="25"/>
      <c r="C3641" s="25"/>
      <c r="D3641" s="25"/>
      <c r="E3641" s="25"/>
    </row>
    <row r="3642" spans="1:5" x14ac:dyDescent="0.15">
      <c r="A3642" s="26"/>
      <c r="B3642" s="25"/>
      <c r="C3642" s="25"/>
      <c r="D3642" s="25"/>
      <c r="E3642" s="25"/>
    </row>
    <row r="3643" spans="1:5" x14ac:dyDescent="0.15">
      <c r="A3643" s="26"/>
      <c r="B3643" s="25"/>
      <c r="C3643" s="25"/>
      <c r="D3643" s="25"/>
      <c r="E3643" s="25"/>
    </row>
    <row r="3644" spans="1:5" x14ac:dyDescent="0.15">
      <c r="A3644" s="26"/>
      <c r="B3644" s="25"/>
      <c r="C3644" s="25"/>
      <c r="D3644" s="25"/>
      <c r="E3644" s="25"/>
    </row>
    <row r="3645" spans="1:5" x14ac:dyDescent="0.15">
      <c r="A3645" s="26"/>
      <c r="B3645" s="25"/>
      <c r="C3645" s="25"/>
      <c r="D3645" s="25"/>
      <c r="E3645" s="25"/>
    </row>
    <row r="3646" spans="1:5" x14ac:dyDescent="0.15">
      <c r="A3646" s="26"/>
      <c r="B3646" s="25"/>
      <c r="C3646" s="25"/>
      <c r="D3646" s="25"/>
      <c r="E3646" s="25"/>
    </row>
    <row r="3647" spans="1:5" x14ac:dyDescent="0.15">
      <c r="A3647" s="26"/>
      <c r="B3647" s="25"/>
      <c r="C3647" s="25"/>
      <c r="D3647" s="25"/>
      <c r="E3647" s="25"/>
    </row>
    <row r="3648" spans="1:5" x14ac:dyDescent="0.15">
      <c r="A3648" s="26"/>
      <c r="B3648" s="25"/>
      <c r="C3648" s="25"/>
      <c r="D3648" s="25"/>
      <c r="E3648" s="25"/>
    </row>
    <row r="3649" spans="1:5" x14ac:dyDescent="0.15">
      <c r="A3649" s="26"/>
      <c r="B3649" s="25"/>
      <c r="C3649" s="25"/>
      <c r="D3649" s="25"/>
      <c r="E3649" s="25"/>
    </row>
    <row r="3650" spans="1:5" x14ac:dyDescent="0.15">
      <c r="A3650" s="26"/>
      <c r="B3650" s="25"/>
      <c r="C3650" s="25"/>
      <c r="D3650" s="25"/>
      <c r="E3650" s="25"/>
    </row>
    <row r="3651" spans="1:5" x14ac:dyDescent="0.15">
      <c r="A3651" s="26"/>
      <c r="B3651" s="25"/>
      <c r="C3651" s="25"/>
      <c r="D3651" s="25"/>
      <c r="E3651" s="25"/>
    </row>
    <row r="3652" spans="1:5" x14ac:dyDescent="0.15">
      <c r="A3652" s="26"/>
      <c r="B3652" s="25"/>
      <c r="C3652" s="25"/>
      <c r="D3652" s="25"/>
      <c r="E3652" s="25"/>
    </row>
    <row r="3653" spans="1:5" x14ac:dyDescent="0.15">
      <c r="A3653" s="26"/>
      <c r="B3653" s="25"/>
      <c r="C3653" s="25"/>
      <c r="D3653" s="25"/>
      <c r="E3653" s="25"/>
    </row>
    <row r="3654" spans="1:5" x14ac:dyDescent="0.15">
      <c r="A3654" s="26"/>
      <c r="B3654" s="25"/>
      <c r="C3654" s="25"/>
      <c r="D3654" s="25"/>
      <c r="E3654" s="25"/>
    </row>
    <row r="3655" spans="1:5" x14ac:dyDescent="0.15">
      <c r="A3655" s="26"/>
      <c r="B3655" s="25"/>
      <c r="C3655" s="25"/>
      <c r="D3655" s="25"/>
      <c r="E3655" s="25"/>
    </row>
    <row r="3656" spans="1:5" x14ac:dyDescent="0.15">
      <c r="A3656" s="26"/>
      <c r="B3656" s="25"/>
      <c r="C3656" s="25"/>
      <c r="D3656" s="25"/>
      <c r="E3656" s="25"/>
    </row>
    <row r="3657" spans="1:5" x14ac:dyDescent="0.15">
      <c r="A3657" s="26"/>
      <c r="B3657" s="25"/>
      <c r="C3657" s="25"/>
      <c r="D3657" s="25"/>
      <c r="E3657" s="25"/>
    </row>
    <row r="3658" spans="1:5" x14ac:dyDescent="0.15">
      <c r="A3658" s="26"/>
      <c r="B3658" s="25"/>
      <c r="C3658" s="25"/>
      <c r="D3658" s="25"/>
      <c r="E3658" s="25"/>
    </row>
    <row r="3659" spans="1:5" x14ac:dyDescent="0.15">
      <c r="A3659" s="26"/>
      <c r="B3659" s="25"/>
      <c r="C3659" s="25"/>
      <c r="D3659" s="25"/>
      <c r="E3659" s="25"/>
    </row>
    <row r="3660" spans="1:5" x14ac:dyDescent="0.15">
      <c r="A3660" s="26"/>
      <c r="B3660" s="25"/>
      <c r="C3660" s="25"/>
      <c r="D3660" s="25"/>
      <c r="E3660" s="25"/>
    </row>
    <row r="3661" spans="1:5" x14ac:dyDescent="0.15">
      <c r="A3661" s="26"/>
      <c r="B3661" s="25"/>
      <c r="C3661" s="25"/>
      <c r="D3661" s="25"/>
      <c r="E3661" s="25"/>
    </row>
    <row r="3662" spans="1:5" x14ac:dyDescent="0.15">
      <c r="A3662" s="26"/>
      <c r="B3662" s="25"/>
      <c r="C3662" s="25"/>
      <c r="D3662" s="25"/>
      <c r="E3662" s="25"/>
    </row>
    <row r="3663" spans="1:5" x14ac:dyDescent="0.15">
      <c r="A3663" s="26"/>
      <c r="B3663" s="25"/>
      <c r="C3663" s="25"/>
      <c r="D3663" s="25"/>
      <c r="E3663" s="25"/>
    </row>
    <row r="3664" spans="1:5" x14ac:dyDescent="0.15">
      <c r="A3664" s="26"/>
      <c r="B3664" s="25"/>
      <c r="C3664" s="25"/>
      <c r="D3664" s="25"/>
      <c r="E3664" s="25"/>
    </row>
    <row r="3665" spans="1:5" x14ac:dyDescent="0.15">
      <c r="A3665" s="26"/>
      <c r="B3665" s="25"/>
      <c r="C3665" s="25"/>
      <c r="D3665" s="25"/>
      <c r="E3665" s="25"/>
    </row>
    <row r="3666" spans="1:5" x14ac:dyDescent="0.15">
      <c r="A3666" s="26"/>
      <c r="B3666" s="25"/>
      <c r="C3666" s="25"/>
      <c r="D3666" s="25"/>
      <c r="E3666" s="25"/>
    </row>
    <row r="3667" spans="1:5" x14ac:dyDescent="0.15">
      <c r="A3667" s="26"/>
      <c r="B3667" s="25"/>
      <c r="C3667" s="25"/>
      <c r="D3667" s="25"/>
      <c r="E3667" s="25"/>
    </row>
    <row r="3668" spans="1:5" x14ac:dyDescent="0.15">
      <c r="A3668" s="26"/>
      <c r="B3668" s="25"/>
      <c r="C3668" s="25"/>
      <c r="D3668" s="25"/>
      <c r="E3668" s="25"/>
    </row>
    <row r="3669" spans="1:5" x14ac:dyDescent="0.15">
      <c r="A3669" s="26"/>
      <c r="B3669" s="25"/>
      <c r="C3669" s="25"/>
      <c r="D3669" s="25"/>
      <c r="E3669" s="25"/>
    </row>
    <row r="3670" spans="1:5" x14ac:dyDescent="0.15">
      <c r="A3670" s="26"/>
      <c r="B3670" s="25"/>
      <c r="C3670" s="25"/>
      <c r="D3670" s="25"/>
      <c r="E3670" s="25"/>
    </row>
    <row r="3671" spans="1:5" x14ac:dyDescent="0.15">
      <c r="A3671" s="26"/>
      <c r="B3671" s="25"/>
      <c r="C3671" s="25"/>
      <c r="D3671" s="25"/>
      <c r="E3671" s="25"/>
    </row>
    <row r="3672" spans="1:5" x14ac:dyDescent="0.15">
      <c r="A3672" s="26"/>
      <c r="B3672" s="25"/>
      <c r="C3672" s="25"/>
      <c r="D3672" s="25"/>
      <c r="E3672" s="25"/>
    </row>
    <row r="3673" spans="1:5" x14ac:dyDescent="0.15">
      <c r="A3673" s="26"/>
      <c r="B3673" s="25"/>
      <c r="C3673" s="25"/>
      <c r="D3673" s="25"/>
      <c r="E3673" s="25"/>
    </row>
    <row r="3674" spans="1:5" x14ac:dyDescent="0.15">
      <c r="A3674" s="26"/>
      <c r="B3674" s="25"/>
      <c r="C3674" s="25"/>
      <c r="D3674" s="25"/>
      <c r="E3674" s="25"/>
    </row>
    <row r="3675" spans="1:5" x14ac:dyDescent="0.15">
      <c r="A3675" s="26"/>
      <c r="B3675" s="25"/>
      <c r="C3675" s="25"/>
      <c r="D3675" s="25"/>
      <c r="E3675" s="25"/>
    </row>
    <row r="3676" spans="1:5" x14ac:dyDescent="0.15">
      <c r="A3676" s="26"/>
      <c r="B3676" s="25"/>
      <c r="C3676" s="25"/>
      <c r="D3676" s="25"/>
      <c r="E3676" s="25"/>
    </row>
    <row r="3677" spans="1:5" x14ac:dyDescent="0.15">
      <c r="A3677" s="26"/>
      <c r="B3677" s="25"/>
      <c r="C3677" s="25"/>
      <c r="D3677" s="25"/>
      <c r="E3677" s="25"/>
    </row>
    <row r="3678" spans="1:5" x14ac:dyDescent="0.15">
      <c r="A3678" s="26"/>
      <c r="B3678" s="25"/>
      <c r="C3678" s="25"/>
      <c r="D3678" s="25"/>
      <c r="E3678" s="25"/>
    </row>
    <row r="3679" spans="1:5" x14ac:dyDescent="0.15">
      <c r="A3679" s="26"/>
      <c r="B3679" s="25"/>
      <c r="C3679" s="25"/>
      <c r="D3679" s="25"/>
      <c r="E3679" s="25"/>
    </row>
    <row r="3680" spans="1:5" x14ac:dyDescent="0.15">
      <c r="A3680" s="26"/>
      <c r="B3680" s="25"/>
      <c r="C3680" s="25"/>
      <c r="D3680" s="25"/>
      <c r="E3680" s="25"/>
    </row>
    <row r="3681" spans="1:5" x14ac:dyDescent="0.15">
      <c r="A3681" s="26"/>
      <c r="B3681" s="25"/>
      <c r="C3681" s="25"/>
      <c r="D3681" s="25"/>
      <c r="E3681" s="25"/>
    </row>
    <row r="3682" spans="1:5" x14ac:dyDescent="0.15">
      <c r="A3682" s="26"/>
      <c r="B3682" s="25"/>
      <c r="C3682" s="25"/>
      <c r="D3682" s="25"/>
      <c r="E3682" s="25"/>
    </row>
    <row r="3683" spans="1:5" x14ac:dyDescent="0.15">
      <c r="A3683" s="26"/>
      <c r="B3683" s="25"/>
      <c r="C3683" s="25"/>
      <c r="D3683" s="25"/>
      <c r="E3683" s="25"/>
    </row>
    <row r="3684" spans="1:5" x14ac:dyDescent="0.15">
      <c r="A3684" s="26"/>
      <c r="B3684" s="25"/>
      <c r="C3684" s="25"/>
      <c r="D3684" s="25"/>
      <c r="E3684" s="25"/>
    </row>
    <row r="3685" spans="1:5" x14ac:dyDescent="0.15">
      <c r="A3685" s="26"/>
      <c r="B3685" s="25"/>
      <c r="C3685" s="25"/>
      <c r="D3685" s="25"/>
      <c r="E3685" s="25"/>
    </row>
    <row r="3686" spans="1:5" x14ac:dyDescent="0.15">
      <c r="A3686" s="26"/>
      <c r="B3686" s="25"/>
      <c r="C3686" s="25"/>
      <c r="D3686" s="25"/>
      <c r="E3686" s="25"/>
    </row>
    <row r="3687" spans="1:5" x14ac:dyDescent="0.15">
      <c r="A3687" s="26"/>
      <c r="B3687" s="25"/>
      <c r="C3687" s="25"/>
      <c r="D3687" s="25"/>
      <c r="E3687" s="25"/>
    </row>
    <row r="3688" spans="1:5" x14ac:dyDescent="0.15">
      <c r="A3688" s="26"/>
      <c r="B3688" s="25"/>
      <c r="C3688" s="25"/>
      <c r="D3688" s="25"/>
      <c r="E3688" s="25"/>
    </row>
    <row r="3689" spans="1:5" x14ac:dyDescent="0.15">
      <c r="A3689" s="26"/>
      <c r="B3689" s="25"/>
      <c r="C3689" s="25"/>
      <c r="D3689" s="25"/>
      <c r="E3689" s="25"/>
    </row>
    <row r="3690" spans="1:5" x14ac:dyDescent="0.15">
      <c r="A3690" s="26"/>
      <c r="B3690" s="25"/>
      <c r="C3690" s="25"/>
      <c r="D3690" s="25"/>
      <c r="E3690" s="25"/>
    </row>
    <row r="3691" spans="1:5" x14ac:dyDescent="0.15">
      <c r="A3691" s="26"/>
      <c r="B3691" s="25"/>
      <c r="C3691" s="25"/>
      <c r="D3691" s="25"/>
      <c r="E3691" s="25"/>
    </row>
    <row r="3692" spans="1:5" x14ac:dyDescent="0.15">
      <c r="A3692" s="26"/>
      <c r="B3692" s="25"/>
      <c r="C3692" s="25"/>
      <c r="D3692" s="25"/>
      <c r="E3692" s="25"/>
    </row>
    <row r="3693" spans="1:5" x14ac:dyDescent="0.15">
      <c r="A3693" s="26"/>
      <c r="B3693" s="25"/>
      <c r="C3693" s="25"/>
      <c r="D3693" s="25"/>
      <c r="E3693" s="25"/>
    </row>
    <row r="3694" spans="1:5" x14ac:dyDescent="0.15">
      <c r="A3694" s="26"/>
      <c r="B3694" s="25"/>
      <c r="C3694" s="25"/>
      <c r="D3694" s="25"/>
      <c r="E3694" s="25"/>
    </row>
    <row r="3695" spans="1:5" x14ac:dyDescent="0.15">
      <c r="A3695" s="26"/>
      <c r="B3695" s="25"/>
      <c r="C3695" s="25"/>
      <c r="D3695" s="25"/>
      <c r="E3695" s="25"/>
    </row>
    <row r="3696" spans="1:5" x14ac:dyDescent="0.15">
      <c r="A3696" s="26"/>
      <c r="B3696" s="25"/>
      <c r="C3696" s="25"/>
      <c r="D3696" s="25"/>
      <c r="E3696" s="25"/>
    </row>
    <row r="3697" spans="1:5" x14ac:dyDescent="0.15">
      <c r="A3697" s="26"/>
      <c r="B3697" s="25"/>
      <c r="C3697" s="25"/>
      <c r="D3697" s="25"/>
      <c r="E3697" s="25"/>
    </row>
    <row r="3698" spans="1:5" x14ac:dyDescent="0.15">
      <c r="A3698" s="26"/>
      <c r="B3698" s="25"/>
      <c r="C3698" s="25"/>
      <c r="D3698" s="25"/>
      <c r="E3698" s="25"/>
    </row>
    <row r="3699" spans="1:5" x14ac:dyDescent="0.15">
      <c r="A3699" s="26"/>
      <c r="B3699" s="25"/>
      <c r="C3699" s="25"/>
      <c r="D3699" s="25"/>
      <c r="E3699" s="25"/>
    </row>
    <row r="3700" spans="1:5" x14ac:dyDescent="0.15">
      <c r="A3700" s="26"/>
      <c r="B3700" s="25"/>
      <c r="C3700" s="25"/>
      <c r="D3700" s="25"/>
      <c r="E3700" s="25"/>
    </row>
    <row r="3701" spans="1:5" x14ac:dyDescent="0.15">
      <c r="A3701" s="26"/>
      <c r="B3701" s="25"/>
      <c r="C3701" s="25"/>
      <c r="D3701" s="25"/>
      <c r="E3701" s="25"/>
    </row>
    <row r="3702" spans="1:5" x14ac:dyDescent="0.15">
      <c r="A3702" s="26"/>
      <c r="B3702" s="25"/>
      <c r="C3702" s="25"/>
      <c r="D3702" s="25"/>
      <c r="E3702" s="25"/>
    </row>
    <row r="3703" spans="1:5" x14ac:dyDescent="0.15">
      <c r="A3703" s="26"/>
      <c r="B3703" s="25"/>
      <c r="C3703" s="25"/>
      <c r="D3703" s="25"/>
      <c r="E3703" s="25"/>
    </row>
    <row r="3704" spans="1:5" x14ac:dyDescent="0.15">
      <c r="A3704" s="26"/>
      <c r="B3704" s="25"/>
      <c r="C3704" s="25"/>
      <c r="D3704" s="25"/>
      <c r="E3704" s="25"/>
    </row>
    <row r="3705" spans="1:5" x14ac:dyDescent="0.15">
      <c r="A3705" s="26"/>
      <c r="B3705" s="25"/>
      <c r="C3705" s="25"/>
      <c r="D3705" s="25"/>
      <c r="E3705" s="25"/>
    </row>
    <row r="3706" spans="1:5" x14ac:dyDescent="0.15">
      <c r="A3706" s="26"/>
      <c r="B3706" s="25"/>
      <c r="C3706" s="25"/>
      <c r="D3706" s="25"/>
      <c r="E3706" s="25"/>
    </row>
    <row r="3707" spans="1:5" x14ac:dyDescent="0.15">
      <c r="A3707" s="26"/>
      <c r="B3707" s="25"/>
      <c r="C3707" s="25"/>
      <c r="D3707" s="25"/>
      <c r="E3707" s="25"/>
    </row>
    <row r="3708" spans="1:5" x14ac:dyDescent="0.15">
      <c r="A3708" s="26"/>
      <c r="B3708" s="25"/>
      <c r="C3708" s="25"/>
      <c r="D3708" s="25"/>
      <c r="E3708" s="25"/>
    </row>
    <row r="3709" spans="1:5" x14ac:dyDescent="0.15">
      <c r="A3709" s="26"/>
      <c r="B3709" s="25"/>
      <c r="C3709" s="25"/>
      <c r="D3709" s="25"/>
      <c r="E3709" s="25"/>
    </row>
    <row r="3710" spans="1:5" x14ac:dyDescent="0.15">
      <c r="A3710" s="26"/>
      <c r="B3710" s="25"/>
      <c r="C3710" s="25"/>
      <c r="D3710" s="25"/>
      <c r="E3710" s="25"/>
    </row>
    <row r="3711" spans="1:5" x14ac:dyDescent="0.15">
      <c r="A3711" s="26"/>
      <c r="B3711" s="25"/>
      <c r="C3711" s="25"/>
      <c r="D3711" s="25"/>
      <c r="E3711" s="25"/>
    </row>
    <row r="3712" spans="1:5" x14ac:dyDescent="0.15">
      <c r="A3712" s="26"/>
      <c r="B3712" s="25"/>
      <c r="C3712" s="25"/>
      <c r="D3712" s="25"/>
      <c r="E3712" s="25"/>
    </row>
    <row r="3713" spans="1:5" x14ac:dyDescent="0.15">
      <c r="A3713" s="26"/>
      <c r="B3713" s="25"/>
      <c r="C3713" s="25"/>
      <c r="D3713" s="25"/>
      <c r="E3713" s="25"/>
    </row>
    <row r="3714" spans="1:5" x14ac:dyDescent="0.15">
      <c r="A3714" s="26"/>
      <c r="B3714" s="25"/>
      <c r="C3714" s="25"/>
      <c r="D3714" s="25"/>
      <c r="E3714" s="25"/>
    </row>
    <row r="3715" spans="1:5" x14ac:dyDescent="0.15">
      <c r="A3715" s="26"/>
      <c r="B3715" s="25"/>
      <c r="C3715" s="25"/>
      <c r="D3715" s="25"/>
      <c r="E3715" s="25"/>
    </row>
    <row r="3716" spans="1:5" x14ac:dyDescent="0.15">
      <c r="A3716" s="26"/>
      <c r="B3716" s="25"/>
      <c r="C3716" s="25"/>
      <c r="D3716" s="25"/>
      <c r="E3716" s="25"/>
    </row>
    <row r="3717" spans="1:5" x14ac:dyDescent="0.15">
      <c r="A3717" s="26"/>
      <c r="B3717" s="25"/>
      <c r="C3717" s="25"/>
      <c r="D3717" s="25"/>
      <c r="E3717" s="25"/>
    </row>
    <row r="3718" spans="1:5" x14ac:dyDescent="0.15">
      <c r="A3718" s="26"/>
      <c r="B3718" s="25"/>
      <c r="C3718" s="25"/>
      <c r="D3718" s="25"/>
      <c r="E3718" s="25"/>
    </row>
    <row r="3719" spans="1:5" x14ac:dyDescent="0.15">
      <c r="A3719" s="26"/>
      <c r="B3719" s="25"/>
      <c r="C3719" s="25"/>
      <c r="D3719" s="25"/>
      <c r="E3719" s="25"/>
    </row>
    <row r="3720" spans="1:5" x14ac:dyDescent="0.15">
      <c r="A3720" s="26"/>
      <c r="B3720" s="25"/>
      <c r="C3720" s="25"/>
      <c r="D3720" s="25"/>
      <c r="E3720" s="25"/>
    </row>
    <row r="3721" spans="1:5" x14ac:dyDescent="0.15">
      <c r="A3721" s="26"/>
      <c r="B3721" s="25"/>
      <c r="C3721" s="25"/>
      <c r="D3721" s="25"/>
      <c r="E3721" s="25"/>
    </row>
    <row r="3722" spans="1:5" x14ac:dyDescent="0.15">
      <c r="A3722" s="26"/>
      <c r="B3722" s="25"/>
      <c r="C3722" s="25"/>
      <c r="D3722" s="25"/>
      <c r="E3722" s="25"/>
    </row>
    <row r="3723" spans="1:5" x14ac:dyDescent="0.15">
      <c r="A3723" s="26"/>
      <c r="B3723" s="25"/>
      <c r="C3723" s="25"/>
      <c r="D3723" s="25"/>
      <c r="E3723" s="25"/>
    </row>
    <row r="3724" spans="1:5" x14ac:dyDescent="0.15">
      <c r="A3724" s="26"/>
      <c r="B3724" s="25"/>
      <c r="C3724" s="25"/>
      <c r="D3724" s="25"/>
      <c r="E3724" s="25"/>
    </row>
    <row r="3725" spans="1:5" x14ac:dyDescent="0.15">
      <c r="A3725" s="26"/>
      <c r="B3725" s="25"/>
      <c r="C3725" s="25"/>
      <c r="D3725" s="25"/>
      <c r="E3725" s="25"/>
    </row>
    <row r="3726" spans="1:5" x14ac:dyDescent="0.15">
      <c r="A3726" s="26"/>
      <c r="B3726" s="25"/>
      <c r="C3726" s="25"/>
      <c r="D3726" s="25"/>
      <c r="E3726" s="25"/>
    </row>
    <row r="3727" spans="1:5" x14ac:dyDescent="0.15">
      <c r="A3727" s="23"/>
      <c r="B3727" s="24"/>
      <c r="C3727" s="24"/>
      <c r="D3727" s="25"/>
      <c r="E3727" s="24"/>
    </row>
    <row r="3728" spans="1:5" x14ac:dyDescent="0.15">
      <c r="A3728" s="26"/>
      <c r="B3728" s="25"/>
      <c r="C3728" s="25"/>
      <c r="D3728" s="25"/>
      <c r="E3728" s="25"/>
    </row>
    <row r="3729" spans="1:5" x14ac:dyDescent="0.15">
      <c r="A3729" s="26"/>
      <c r="B3729" s="25"/>
      <c r="C3729" s="25"/>
      <c r="D3729" s="25"/>
      <c r="E3729" s="25"/>
    </row>
    <row r="3730" spans="1:5" x14ac:dyDescent="0.15">
      <c r="A3730" s="23"/>
      <c r="B3730" s="24"/>
      <c r="C3730" s="24"/>
      <c r="D3730" s="25"/>
      <c r="E3730" s="24"/>
    </row>
    <row r="3731" spans="1:5" x14ac:dyDescent="0.15">
      <c r="A3731" s="26"/>
      <c r="B3731" s="25"/>
      <c r="C3731" s="25"/>
      <c r="D3731" s="25"/>
      <c r="E3731" s="25"/>
    </row>
    <row r="3732" spans="1:5" x14ac:dyDescent="0.15">
      <c r="A3732" s="26"/>
      <c r="B3732" s="25"/>
      <c r="C3732" s="25"/>
      <c r="D3732" s="25"/>
      <c r="E3732" s="25"/>
    </row>
    <row r="3733" spans="1:5" x14ac:dyDescent="0.15">
      <c r="A3733" s="26"/>
      <c r="B3733" s="25"/>
      <c r="C3733" s="25"/>
      <c r="D3733" s="25"/>
      <c r="E3733" s="25"/>
    </row>
    <row r="3734" spans="1:5" x14ac:dyDescent="0.15">
      <c r="A3734" s="26"/>
      <c r="B3734" s="25"/>
      <c r="C3734" s="25"/>
      <c r="D3734" s="25"/>
      <c r="E3734" s="25"/>
    </row>
    <row r="3735" spans="1:5" x14ac:dyDescent="0.15">
      <c r="A3735" s="23"/>
      <c r="B3735" s="24"/>
      <c r="C3735" s="24"/>
      <c r="D3735" s="25"/>
      <c r="E3735" s="24"/>
    </row>
    <row r="3736" spans="1:5" x14ac:dyDescent="0.15">
      <c r="A3736" s="26"/>
      <c r="B3736" s="25"/>
      <c r="C3736" s="25"/>
      <c r="D3736" s="25"/>
      <c r="E3736" s="25"/>
    </row>
    <row r="3737" spans="1:5" x14ac:dyDescent="0.15">
      <c r="A3737" s="26"/>
      <c r="B3737" s="25"/>
      <c r="C3737" s="25"/>
      <c r="D3737" s="25"/>
      <c r="E3737" s="25"/>
    </row>
    <row r="3738" spans="1:5" x14ac:dyDescent="0.15">
      <c r="A3738" s="26"/>
      <c r="B3738" s="25"/>
      <c r="C3738" s="25"/>
      <c r="D3738" s="25"/>
      <c r="E3738" s="25"/>
    </row>
    <row r="3739" spans="1:5" x14ac:dyDescent="0.15">
      <c r="A3739" s="26"/>
      <c r="B3739" s="25"/>
      <c r="C3739" s="25"/>
      <c r="D3739" s="25"/>
      <c r="E3739" s="25"/>
    </row>
    <row r="3740" spans="1:5" x14ac:dyDescent="0.15">
      <c r="A3740" s="26"/>
      <c r="B3740" s="25"/>
      <c r="C3740" s="25"/>
      <c r="D3740" s="25"/>
      <c r="E3740" s="25"/>
    </row>
    <row r="3741" spans="1:5" x14ac:dyDescent="0.15">
      <c r="A3741" s="26"/>
      <c r="B3741" s="25"/>
      <c r="C3741" s="25"/>
      <c r="D3741" s="25"/>
      <c r="E3741" s="25"/>
    </row>
    <row r="3742" spans="1:5" x14ac:dyDescent="0.15">
      <c r="A3742" s="23"/>
      <c r="B3742" s="24"/>
      <c r="C3742" s="24"/>
      <c r="D3742" s="25"/>
      <c r="E3742" s="24"/>
    </row>
    <row r="3743" spans="1:5" x14ac:dyDescent="0.15">
      <c r="A3743" s="26"/>
      <c r="B3743" s="25"/>
      <c r="C3743" s="25"/>
      <c r="D3743" s="25"/>
      <c r="E3743" s="25"/>
    </row>
    <row r="3744" spans="1:5" x14ac:dyDescent="0.15">
      <c r="A3744" s="23"/>
      <c r="B3744" s="24"/>
      <c r="C3744" s="24"/>
      <c r="D3744" s="25"/>
      <c r="E3744" s="24"/>
    </row>
    <row r="3745" spans="1:5" x14ac:dyDescent="0.15">
      <c r="A3745" s="26"/>
      <c r="B3745" s="25"/>
      <c r="C3745" s="25"/>
      <c r="D3745" s="25"/>
      <c r="E3745" s="25"/>
    </row>
    <row r="3746" spans="1:5" x14ac:dyDescent="0.15">
      <c r="A3746" s="23"/>
      <c r="B3746" s="24"/>
      <c r="C3746" s="24"/>
      <c r="D3746" s="25"/>
      <c r="E3746" s="24"/>
    </row>
    <row r="3747" spans="1:5" x14ac:dyDescent="0.15">
      <c r="A3747" s="26"/>
      <c r="B3747" s="25"/>
      <c r="C3747" s="25"/>
      <c r="D3747" s="25"/>
      <c r="E3747" s="25"/>
    </row>
    <row r="3748" spans="1:5" x14ac:dyDescent="0.15">
      <c r="A3748" s="26"/>
      <c r="B3748" s="25"/>
      <c r="C3748" s="25"/>
      <c r="D3748" s="25"/>
      <c r="E3748" s="25"/>
    </row>
    <row r="3749" spans="1:5" x14ac:dyDescent="0.15">
      <c r="A3749" s="23"/>
      <c r="B3749" s="24"/>
      <c r="C3749" s="24"/>
      <c r="D3749" s="25"/>
      <c r="E3749" s="24"/>
    </row>
    <row r="3750" spans="1:5" x14ac:dyDescent="0.15">
      <c r="A3750" s="26"/>
      <c r="B3750" s="25"/>
      <c r="C3750" s="25"/>
      <c r="D3750" s="25"/>
      <c r="E3750" s="25"/>
    </row>
    <row r="3751" spans="1:5" x14ac:dyDescent="0.15">
      <c r="A3751" s="26"/>
      <c r="B3751" s="25"/>
      <c r="C3751" s="25"/>
      <c r="D3751" s="25"/>
      <c r="E3751" s="25"/>
    </row>
    <row r="3752" spans="1:5" x14ac:dyDescent="0.15">
      <c r="A3752" s="26"/>
      <c r="B3752" s="25"/>
      <c r="C3752" s="25"/>
      <c r="D3752" s="25"/>
      <c r="E3752" s="25"/>
    </row>
    <row r="3753" spans="1:5" x14ac:dyDescent="0.15">
      <c r="A3753" s="26"/>
      <c r="B3753" s="25"/>
      <c r="C3753" s="25"/>
      <c r="D3753" s="25"/>
      <c r="E3753" s="25"/>
    </row>
    <row r="3754" spans="1:5" x14ac:dyDescent="0.15">
      <c r="A3754" s="26"/>
      <c r="B3754" s="25"/>
      <c r="C3754" s="25"/>
      <c r="D3754" s="25"/>
      <c r="E3754" s="25"/>
    </row>
    <row r="3755" spans="1:5" x14ac:dyDescent="0.15">
      <c r="A3755" s="23"/>
      <c r="B3755" s="24"/>
      <c r="C3755" s="24"/>
      <c r="D3755" s="25"/>
      <c r="E3755" s="24"/>
    </row>
    <row r="3756" spans="1:5" x14ac:dyDescent="0.15">
      <c r="A3756" s="26"/>
      <c r="B3756" s="25"/>
      <c r="C3756" s="25"/>
      <c r="D3756" s="25"/>
      <c r="E3756" s="25"/>
    </row>
    <row r="3757" spans="1:5" x14ac:dyDescent="0.15">
      <c r="A3757" s="26"/>
      <c r="B3757" s="25"/>
      <c r="C3757" s="25"/>
      <c r="D3757" s="25"/>
      <c r="E3757" s="25"/>
    </row>
    <row r="3758" spans="1:5" x14ac:dyDescent="0.15">
      <c r="A3758" s="26"/>
      <c r="B3758" s="25"/>
      <c r="C3758" s="25"/>
      <c r="D3758" s="25"/>
      <c r="E3758" s="25"/>
    </row>
    <row r="3759" spans="1:5" x14ac:dyDescent="0.15">
      <c r="A3759" s="26"/>
      <c r="B3759" s="25"/>
      <c r="C3759" s="25"/>
      <c r="D3759" s="25"/>
      <c r="E3759" s="25"/>
    </row>
    <row r="3760" spans="1:5" x14ac:dyDescent="0.15">
      <c r="A3760" s="26"/>
      <c r="B3760" s="25"/>
      <c r="C3760" s="25"/>
      <c r="D3760" s="25"/>
      <c r="E3760" s="25"/>
    </row>
    <row r="3761" spans="1:5" x14ac:dyDescent="0.15">
      <c r="A3761" s="26"/>
      <c r="B3761" s="25"/>
      <c r="C3761" s="25"/>
      <c r="D3761" s="25"/>
      <c r="E3761" s="25"/>
    </row>
    <row r="3762" spans="1:5" x14ac:dyDescent="0.15">
      <c r="A3762" s="26"/>
      <c r="B3762" s="25"/>
      <c r="C3762" s="25"/>
      <c r="D3762" s="25"/>
      <c r="E3762" s="25"/>
    </row>
    <row r="3763" spans="1:5" x14ac:dyDescent="0.15">
      <c r="A3763" s="26"/>
      <c r="B3763" s="25"/>
      <c r="C3763" s="25"/>
      <c r="D3763" s="25"/>
      <c r="E3763" s="25"/>
    </row>
    <row r="3764" spans="1:5" x14ac:dyDescent="0.15">
      <c r="A3764" s="26"/>
      <c r="B3764" s="25"/>
      <c r="C3764" s="25"/>
      <c r="D3764" s="25"/>
      <c r="E3764" s="25"/>
    </row>
    <row r="3765" spans="1:5" x14ac:dyDescent="0.15">
      <c r="A3765" s="26"/>
      <c r="B3765" s="25"/>
      <c r="C3765" s="25"/>
      <c r="D3765" s="25"/>
      <c r="E3765" s="25"/>
    </row>
    <row r="3766" spans="1:5" x14ac:dyDescent="0.15">
      <c r="A3766" s="26"/>
      <c r="B3766" s="25"/>
      <c r="C3766" s="25"/>
      <c r="D3766" s="25"/>
      <c r="E3766" s="25"/>
    </row>
    <row r="3767" spans="1:5" x14ac:dyDescent="0.15">
      <c r="A3767" s="26"/>
      <c r="B3767" s="25"/>
      <c r="C3767" s="25"/>
      <c r="D3767" s="25"/>
      <c r="E3767" s="25"/>
    </row>
    <row r="3768" spans="1:5" x14ac:dyDescent="0.15">
      <c r="A3768" s="26"/>
      <c r="B3768" s="25"/>
      <c r="C3768" s="25"/>
      <c r="D3768" s="25"/>
      <c r="E3768" s="25"/>
    </row>
    <row r="3769" spans="1:5" x14ac:dyDescent="0.15">
      <c r="A3769" s="26"/>
      <c r="B3769" s="25"/>
      <c r="C3769" s="25"/>
      <c r="D3769" s="25"/>
      <c r="E3769" s="25"/>
    </row>
    <row r="3770" spans="1:5" x14ac:dyDescent="0.15">
      <c r="A3770" s="26"/>
      <c r="B3770" s="25"/>
      <c r="C3770" s="25"/>
      <c r="D3770" s="25"/>
      <c r="E3770" s="25"/>
    </row>
    <row r="3771" spans="1:5" x14ac:dyDescent="0.15">
      <c r="A3771" s="23"/>
      <c r="B3771" s="24"/>
      <c r="C3771" s="24"/>
      <c r="D3771" s="25"/>
      <c r="E3771" s="24"/>
    </row>
    <row r="3772" spans="1:5" x14ac:dyDescent="0.15">
      <c r="A3772" s="26"/>
      <c r="B3772" s="25"/>
      <c r="C3772" s="25"/>
      <c r="D3772" s="25"/>
      <c r="E3772" s="25"/>
    </row>
    <row r="3773" spans="1:5" x14ac:dyDescent="0.15">
      <c r="A3773" s="26"/>
      <c r="B3773" s="25"/>
      <c r="C3773" s="25"/>
      <c r="D3773" s="25"/>
      <c r="E3773" s="25"/>
    </row>
    <row r="3774" spans="1:5" x14ac:dyDescent="0.15">
      <c r="A3774" s="26"/>
      <c r="B3774" s="25"/>
      <c r="C3774" s="25"/>
      <c r="D3774" s="25"/>
      <c r="E3774" s="25"/>
    </row>
    <row r="3775" spans="1:5" x14ac:dyDescent="0.15">
      <c r="A3775" s="26"/>
      <c r="B3775" s="25"/>
      <c r="C3775" s="25"/>
      <c r="D3775" s="25"/>
      <c r="E3775" s="25"/>
    </row>
    <row r="3776" spans="1:5" x14ac:dyDescent="0.15">
      <c r="A3776" s="26"/>
      <c r="B3776" s="25"/>
      <c r="C3776" s="25"/>
      <c r="D3776" s="25"/>
      <c r="E3776" s="25"/>
    </row>
    <row r="3777" spans="1:5" x14ac:dyDescent="0.15">
      <c r="A3777" s="26"/>
      <c r="B3777" s="25"/>
      <c r="C3777" s="25"/>
      <c r="D3777" s="25"/>
      <c r="E3777" s="25"/>
    </row>
    <row r="3778" spans="1:5" x14ac:dyDescent="0.15">
      <c r="A3778" s="26"/>
      <c r="B3778" s="25"/>
      <c r="C3778" s="25"/>
      <c r="D3778" s="25"/>
      <c r="E3778" s="25"/>
    </row>
    <row r="3779" spans="1:5" x14ac:dyDescent="0.15">
      <c r="A3779" s="26"/>
      <c r="B3779" s="25"/>
      <c r="C3779" s="25"/>
      <c r="D3779" s="25"/>
      <c r="E3779" s="25"/>
    </row>
    <row r="3780" spans="1:5" x14ac:dyDescent="0.15">
      <c r="A3780" s="26"/>
      <c r="B3780" s="25"/>
      <c r="C3780" s="25"/>
      <c r="D3780" s="25"/>
      <c r="E3780" s="25"/>
    </row>
    <row r="3781" spans="1:5" x14ac:dyDescent="0.15">
      <c r="A3781" s="26"/>
      <c r="B3781" s="25"/>
      <c r="C3781" s="25"/>
      <c r="D3781" s="25"/>
      <c r="E3781" s="25"/>
    </row>
    <row r="3782" spans="1:5" x14ac:dyDescent="0.15">
      <c r="A3782" s="26"/>
      <c r="B3782" s="25"/>
      <c r="C3782" s="25"/>
      <c r="D3782" s="25"/>
      <c r="E3782" s="25"/>
    </row>
    <row r="3783" spans="1:5" x14ac:dyDescent="0.15">
      <c r="A3783" s="26"/>
      <c r="B3783" s="25"/>
      <c r="C3783" s="25"/>
      <c r="D3783" s="25"/>
      <c r="E3783" s="25"/>
    </row>
    <row r="3784" spans="1:5" x14ac:dyDescent="0.15">
      <c r="A3784" s="26"/>
      <c r="B3784" s="25"/>
      <c r="C3784" s="25"/>
      <c r="D3784" s="25"/>
      <c r="E3784" s="25"/>
    </row>
    <row r="3785" spans="1:5" x14ac:dyDescent="0.15">
      <c r="A3785" s="26"/>
      <c r="B3785" s="25"/>
      <c r="C3785" s="25"/>
      <c r="D3785" s="25"/>
      <c r="E3785" s="25"/>
    </row>
    <row r="3786" spans="1:5" x14ac:dyDescent="0.15">
      <c r="A3786" s="26"/>
      <c r="B3786" s="25"/>
      <c r="C3786" s="25"/>
      <c r="D3786" s="25"/>
      <c r="E3786" s="25"/>
    </row>
    <row r="3787" spans="1:5" x14ac:dyDescent="0.15">
      <c r="A3787" s="26"/>
      <c r="B3787" s="25"/>
      <c r="C3787" s="25"/>
      <c r="D3787" s="25"/>
      <c r="E3787" s="25"/>
    </row>
    <row r="3788" spans="1:5" x14ac:dyDescent="0.15">
      <c r="A3788" s="26"/>
      <c r="B3788" s="25"/>
      <c r="C3788" s="25"/>
      <c r="D3788" s="25"/>
      <c r="E3788" s="25"/>
    </row>
    <row r="3789" spans="1:5" x14ac:dyDescent="0.15">
      <c r="A3789" s="26"/>
      <c r="B3789" s="25"/>
      <c r="C3789" s="25"/>
      <c r="D3789" s="25"/>
      <c r="E3789" s="25"/>
    </row>
    <row r="3790" spans="1:5" x14ac:dyDescent="0.15">
      <c r="A3790" s="26"/>
      <c r="B3790" s="25"/>
      <c r="C3790" s="25"/>
      <c r="D3790" s="25"/>
      <c r="E3790" s="25"/>
    </row>
    <row r="3791" spans="1:5" x14ac:dyDescent="0.15">
      <c r="A3791" s="26"/>
      <c r="B3791" s="25"/>
      <c r="C3791" s="25"/>
      <c r="D3791" s="25"/>
      <c r="E3791" s="25"/>
    </row>
    <row r="3792" spans="1:5" x14ac:dyDescent="0.15">
      <c r="A3792" s="26"/>
      <c r="B3792" s="25"/>
      <c r="C3792" s="25"/>
      <c r="D3792" s="25"/>
      <c r="E3792" s="25"/>
    </row>
    <row r="3793" spans="1:5" x14ac:dyDescent="0.15">
      <c r="A3793" s="26"/>
      <c r="B3793" s="25"/>
      <c r="C3793" s="25"/>
      <c r="D3793" s="25"/>
      <c r="E3793" s="25"/>
    </row>
    <row r="3794" spans="1:5" x14ac:dyDescent="0.15">
      <c r="A3794" s="26"/>
      <c r="B3794" s="25"/>
      <c r="C3794" s="25"/>
      <c r="D3794" s="25"/>
      <c r="E3794" s="25"/>
    </row>
    <row r="3795" spans="1:5" x14ac:dyDescent="0.15">
      <c r="A3795" s="26"/>
      <c r="B3795" s="25"/>
      <c r="C3795" s="25"/>
      <c r="D3795" s="25"/>
      <c r="E3795" s="25"/>
    </row>
    <row r="3796" spans="1:5" x14ac:dyDescent="0.15">
      <c r="A3796" s="26"/>
      <c r="B3796" s="25"/>
      <c r="C3796" s="25"/>
      <c r="D3796" s="25"/>
      <c r="E3796" s="25"/>
    </row>
    <row r="3797" spans="1:5" x14ac:dyDescent="0.15">
      <c r="A3797" s="26"/>
      <c r="B3797" s="25"/>
      <c r="C3797" s="25"/>
      <c r="D3797" s="25"/>
      <c r="E3797" s="25"/>
    </row>
    <row r="3798" spans="1:5" x14ac:dyDescent="0.15">
      <c r="A3798" s="26"/>
      <c r="B3798" s="25"/>
      <c r="C3798" s="25"/>
      <c r="D3798" s="25"/>
      <c r="E3798" s="25"/>
    </row>
    <row r="3799" spans="1:5" x14ac:dyDescent="0.15">
      <c r="A3799" s="26"/>
      <c r="B3799" s="25"/>
      <c r="C3799" s="25"/>
      <c r="D3799" s="25"/>
      <c r="E3799" s="25"/>
    </row>
    <row r="3800" spans="1:5" x14ac:dyDescent="0.15">
      <c r="A3800" s="26"/>
      <c r="B3800" s="25"/>
      <c r="C3800" s="25"/>
      <c r="D3800" s="25"/>
      <c r="E3800" s="25"/>
    </row>
    <row r="3801" spans="1:5" x14ac:dyDescent="0.15">
      <c r="A3801" s="26"/>
      <c r="B3801" s="25"/>
      <c r="C3801" s="25"/>
      <c r="D3801" s="25"/>
      <c r="E3801" s="25"/>
    </row>
    <row r="3802" spans="1:5" x14ac:dyDescent="0.15">
      <c r="A3802" s="26"/>
      <c r="B3802" s="25"/>
      <c r="C3802" s="25"/>
      <c r="D3802" s="25"/>
      <c r="E3802" s="25"/>
    </row>
    <row r="3803" spans="1:5" x14ac:dyDescent="0.15">
      <c r="A3803" s="26"/>
      <c r="B3803" s="25"/>
      <c r="C3803" s="25"/>
      <c r="D3803" s="25"/>
      <c r="E3803" s="25"/>
    </row>
    <row r="3804" spans="1:5" x14ac:dyDescent="0.15">
      <c r="A3804" s="26"/>
      <c r="B3804" s="25"/>
      <c r="C3804" s="25"/>
      <c r="D3804" s="25"/>
      <c r="E3804" s="25"/>
    </row>
    <row r="3805" spans="1:5" x14ac:dyDescent="0.15">
      <c r="A3805" s="26"/>
      <c r="B3805" s="25"/>
      <c r="C3805" s="25"/>
      <c r="D3805" s="25"/>
      <c r="E3805" s="25"/>
    </row>
    <row r="3806" spans="1:5" x14ac:dyDescent="0.15">
      <c r="A3806" s="26"/>
      <c r="B3806" s="25"/>
      <c r="C3806" s="25"/>
      <c r="D3806" s="25"/>
      <c r="E3806" s="25"/>
    </row>
    <row r="3807" spans="1:5" x14ac:dyDescent="0.15">
      <c r="A3807" s="26"/>
      <c r="B3807" s="25"/>
      <c r="C3807" s="25"/>
      <c r="D3807" s="25"/>
      <c r="E3807" s="25"/>
    </row>
    <row r="3808" spans="1:5" x14ac:dyDescent="0.15">
      <c r="A3808" s="26"/>
      <c r="B3808" s="25"/>
      <c r="C3808" s="25"/>
      <c r="D3808" s="25"/>
      <c r="E3808" s="25"/>
    </row>
    <row r="3809" spans="1:5" x14ac:dyDescent="0.15">
      <c r="A3809" s="26"/>
      <c r="B3809" s="25"/>
      <c r="C3809" s="25"/>
      <c r="D3809" s="25"/>
      <c r="E3809" s="25"/>
    </row>
    <row r="3810" spans="1:5" x14ac:dyDescent="0.15">
      <c r="A3810" s="26"/>
      <c r="B3810" s="25"/>
      <c r="C3810" s="25"/>
      <c r="D3810" s="25"/>
      <c r="E3810" s="25"/>
    </row>
    <row r="3811" spans="1:5" x14ac:dyDescent="0.15">
      <c r="A3811" s="26"/>
      <c r="B3811" s="25"/>
      <c r="C3811" s="25"/>
      <c r="D3811" s="25"/>
      <c r="E3811" s="25"/>
    </row>
    <row r="3812" spans="1:5" x14ac:dyDescent="0.15">
      <c r="A3812" s="26"/>
      <c r="B3812" s="25"/>
      <c r="C3812" s="25"/>
      <c r="D3812" s="25"/>
      <c r="E3812" s="25"/>
    </row>
    <row r="3813" spans="1:5" x14ac:dyDescent="0.15">
      <c r="A3813" s="26"/>
      <c r="B3813" s="25"/>
      <c r="C3813" s="25"/>
      <c r="D3813" s="25"/>
      <c r="E3813" s="25"/>
    </row>
    <row r="3814" spans="1:5" x14ac:dyDescent="0.15">
      <c r="A3814" s="26"/>
      <c r="B3814" s="25"/>
      <c r="C3814" s="25"/>
      <c r="D3814" s="25"/>
      <c r="E3814" s="25"/>
    </row>
    <row r="3815" spans="1:5" x14ac:dyDescent="0.15">
      <c r="A3815" s="26"/>
      <c r="B3815" s="25"/>
      <c r="C3815" s="25"/>
      <c r="D3815" s="25"/>
      <c r="E3815" s="25"/>
    </row>
    <row r="3816" spans="1:5" x14ac:dyDescent="0.15">
      <c r="A3816" s="26"/>
      <c r="B3816" s="25"/>
      <c r="C3816" s="25"/>
      <c r="D3816" s="25"/>
      <c r="E3816" s="25"/>
    </row>
    <row r="3817" spans="1:5" x14ac:dyDescent="0.15">
      <c r="A3817" s="26"/>
      <c r="B3817" s="25"/>
      <c r="C3817" s="25"/>
      <c r="D3817" s="25"/>
      <c r="E3817" s="25"/>
    </row>
    <row r="3818" spans="1:5" x14ac:dyDescent="0.15">
      <c r="A3818" s="26"/>
      <c r="B3818" s="25"/>
      <c r="C3818" s="25"/>
      <c r="D3818" s="25"/>
      <c r="E3818" s="25"/>
    </row>
    <row r="3819" spans="1:5" x14ac:dyDescent="0.15">
      <c r="A3819" s="26"/>
      <c r="B3819" s="25"/>
      <c r="C3819" s="25"/>
      <c r="D3819" s="25"/>
      <c r="E3819" s="25"/>
    </row>
    <row r="3820" spans="1:5" x14ac:dyDescent="0.15">
      <c r="A3820" s="26"/>
      <c r="B3820" s="25"/>
      <c r="C3820" s="25"/>
      <c r="D3820" s="25"/>
      <c r="E3820" s="25"/>
    </row>
    <row r="3821" spans="1:5" x14ac:dyDescent="0.15">
      <c r="A3821" s="26"/>
      <c r="B3821" s="25"/>
      <c r="C3821" s="25"/>
      <c r="D3821" s="25"/>
      <c r="E3821" s="25"/>
    </row>
    <row r="3822" spans="1:5" x14ac:dyDescent="0.15">
      <c r="A3822" s="26"/>
      <c r="B3822" s="25"/>
      <c r="C3822" s="25"/>
      <c r="D3822" s="25"/>
      <c r="E3822" s="25"/>
    </row>
    <row r="3823" spans="1:5" x14ac:dyDescent="0.15">
      <c r="A3823" s="26"/>
      <c r="B3823" s="25"/>
      <c r="C3823" s="25"/>
      <c r="D3823" s="25"/>
      <c r="E3823" s="25"/>
    </row>
    <row r="3824" spans="1:5" x14ac:dyDescent="0.15">
      <c r="A3824" s="26"/>
      <c r="B3824" s="25"/>
      <c r="C3824" s="25"/>
      <c r="D3824" s="25"/>
      <c r="E3824" s="25"/>
    </row>
    <row r="3825" spans="1:5" x14ac:dyDescent="0.15">
      <c r="A3825" s="26"/>
      <c r="B3825" s="25"/>
      <c r="C3825" s="25"/>
      <c r="D3825" s="25"/>
      <c r="E3825" s="25"/>
    </row>
    <row r="3826" spans="1:5" x14ac:dyDescent="0.15">
      <c r="A3826" s="26"/>
      <c r="B3826" s="25"/>
      <c r="C3826" s="25"/>
      <c r="D3826" s="25"/>
      <c r="E3826" s="25"/>
    </row>
    <row r="3827" spans="1:5" x14ac:dyDescent="0.15">
      <c r="A3827" s="26"/>
      <c r="B3827" s="25"/>
      <c r="C3827" s="25"/>
      <c r="D3827" s="25"/>
      <c r="E3827" s="25"/>
    </row>
    <row r="3828" spans="1:5" x14ac:dyDescent="0.15">
      <c r="A3828" s="26"/>
      <c r="B3828" s="25"/>
      <c r="C3828" s="25"/>
      <c r="D3828" s="25"/>
      <c r="E3828" s="25"/>
    </row>
    <row r="3829" spans="1:5" x14ac:dyDescent="0.15">
      <c r="A3829" s="26"/>
      <c r="B3829" s="25"/>
      <c r="C3829" s="25"/>
      <c r="D3829" s="25"/>
      <c r="E3829" s="25"/>
    </row>
    <row r="3830" spans="1:5" x14ac:dyDescent="0.15">
      <c r="A3830" s="26"/>
      <c r="B3830" s="25"/>
      <c r="C3830" s="25"/>
      <c r="D3830" s="25"/>
      <c r="E3830" s="25"/>
    </row>
    <row r="3831" spans="1:5" x14ac:dyDescent="0.15">
      <c r="A3831" s="26"/>
      <c r="B3831" s="25"/>
      <c r="C3831" s="25"/>
      <c r="D3831" s="25"/>
      <c r="E3831" s="25"/>
    </row>
    <row r="3832" spans="1:5" x14ac:dyDescent="0.15">
      <c r="A3832" s="26"/>
      <c r="B3832" s="25"/>
      <c r="C3832" s="25"/>
      <c r="D3832" s="25"/>
      <c r="E3832" s="25"/>
    </row>
    <row r="3833" spans="1:5" x14ac:dyDescent="0.15">
      <c r="A3833" s="26"/>
      <c r="B3833" s="25"/>
      <c r="C3833" s="25"/>
      <c r="D3833" s="25"/>
      <c r="E3833" s="25"/>
    </row>
    <row r="3834" spans="1:5" x14ac:dyDescent="0.15">
      <c r="A3834" s="26"/>
      <c r="B3834" s="25"/>
      <c r="C3834" s="25"/>
      <c r="D3834" s="25"/>
      <c r="E3834" s="25"/>
    </row>
    <row r="3835" spans="1:5" x14ac:dyDescent="0.15">
      <c r="A3835" s="26"/>
      <c r="B3835" s="25"/>
      <c r="C3835" s="25"/>
      <c r="D3835" s="25"/>
      <c r="E3835" s="25"/>
    </row>
    <row r="3836" spans="1:5" x14ac:dyDescent="0.15">
      <c r="A3836" s="26"/>
      <c r="B3836" s="25"/>
      <c r="C3836" s="25"/>
      <c r="D3836" s="25"/>
      <c r="E3836" s="25"/>
    </row>
    <row r="3837" spans="1:5" x14ac:dyDescent="0.15">
      <c r="A3837" s="26"/>
      <c r="B3837" s="25"/>
      <c r="C3837" s="25"/>
      <c r="D3837" s="25"/>
      <c r="E3837" s="25"/>
    </row>
    <row r="3838" spans="1:5" x14ac:dyDescent="0.15">
      <c r="A3838" s="26"/>
      <c r="B3838" s="25"/>
      <c r="C3838" s="25"/>
      <c r="D3838" s="25"/>
      <c r="E3838" s="25"/>
    </row>
    <row r="3839" spans="1:5" x14ac:dyDescent="0.15">
      <c r="A3839" s="26"/>
      <c r="B3839" s="25"/>
      <c r="C3839" s="25"/>
      <c r="D3839" s="25"/>
      <c r="E3839" s="25"/>
    </row>
    <row r="3840" spans="1:5" x14ac:dyDescent="0.15">
      <c r="A3840" s="26"/>
      <c r="B3840" s="25"/>
      <c r="C3840" s="25"/>
      <c r="D3840" s="25"/>
      <c r="E3840" s="25"/>
    </row>
    <row r="3841" spans="1:5" x14ac:dyDescent="0.15">
      <c r="A3841" s="26"/>
      <c r="B3841" s="25"/>
      <c r="C3841" s="25"/>
      <c r="D3841" s="25"/>
      <c r="E3841" s="25"/>
    </row>
    <row r="3842" spans="1:5" x14ac:dyDescent="0.15">
      <c r="A3842" s="26"/>
      <c r="B3842" s="25"/>
      <c r="C3842" s="25"/>
      <c r="D3842" s="25"/>
      <c r="E3842" s="25"/>
    </row>
    <row r="3843" spans="1:5" x14ac:dyDescent="0.15">
      <c r="A3843" s="26"/>
      <c r="B3843" s="25"/>
      <c r="C3843" s="25"/>
      <c r="D3843" s="25"/>
      <c r="E3843" s="25"/>
    </row>
    <row r="3844" spans="1:5" x14ac:dyDescent="0.15">
      <c r="A3844" s="26"/>
      <c r="B3844" s="25"/>
      <c r="C3844" s="25"/>
      <c r="D3844" s="25"/>
      <c r="E3844" s="25"/>
    </row>
    <row r="3845" spans="1:5" x14ac:dyDescent="0.15">
      <c r="A3845" s="26"/>
      <c r="B3845" s="25"/>
      <c r="C3845" s="25"/>
      <c r="D3845" s="25"/>
      <c r="E3845" s="25"/>
    </row>
    <row r="3846" spans="1:5" x14ac:dyDescent="0.15">
      <c r="A3846" s="26"/>
      <c r="B3846" s="25"/>
      <c r="C3846" s="25"/>
      <c r="D3846" s="25"/>
      <c r="E3846" s="25"/>
    </row>
    <row r="3847" spans="1:5" x14ac:dyDescent="0.15">
      <c r="A3847" s="26"/>
      <c r="B3847" s="25"/>
      <c r="C3847" s="25"/>
      <c r="D3847" s="25"/>
      <c r="E3847" s="25"/>
    </row>
    <row r="3848" spans="1:5" x14ac:dyDescent="0.15">
      <c r="A3848" s="26"/>
      <c r="B3848" s="25"/>
      <c r="C3848" s="25"/>
      <c r="D3848" s="25"/>
      <c r="E3848" s="25"/>
    </row>
    <row r="3849" spans="1:5" x14ac:dyDescent="0.15">
      <c r="A3849" s="26"/>
      <c r="B3849" s="25"/>
      <c r="C3849" s="25"/>
      <c r="D3849" s="25"/>
      <c r="E3849" s="25"/>
    </row>
    <row r="3850" spans="1:5" x14ac:dyDescent="0.15">
      <c r="A3850" s="26"/>
      <c r="B3850" s="25"/>
      <c r="C3850" s="25"/>
      <c r="D3850" s="25"/>
      <c r="E3850" s="25"/>
    </row>
    <row r="3851" spans="1:5" x14ac:dyDescent="0.15">
      <c r="A3851" s="26"/>
      <c r="B3851" s="25"/>
      <c r="C3851" s="25"/>
      <c r="D3851" s="25"/>
      <c r="E3851" s="25"/>
    </row>
    <row r="3852" spans="1:5" x14ac:dyDescent="0.15">
      <c r="A3852" s="26"/>
      <c r="B3852" s="25"/>
      <c r="C3852" s="25"/>
      <c r="D3852" s="25"/>
      <c r="E3852" s="25"/>
    </row>
    <row r="3853" spans="1:5" x14ac:dyDescent="0.15">
      <c r="A3853" s="26"/>
      <c r="B3853" s="25"/>
      <c r="C3853" s="25"/>
      <c r="D3853" s="25"/>
      <c r="E3853" s="25"/>
    </row>
    <row r="3854" spans="1:5" x14ac:dyDescent="0.15">
      <c r="A3854" s="26"/>
      <c r="B3854" s="25"/>
      <c r="C3854" s="25"/>
      <c r="D3854" s="25"/>
      <c r="E3854" s="25"/>
    </row>
    <row r="3855" spans="1:5" x14ac:dyDescent="0.15">
      <c r="A3855" s="26"/>
      <c r="B3855" s="25"/>
      <c r="C3855" s="25"/>
      <c r="D3855" s="25"/>
      <c r="E3855" s="25"/>
    </row>
    <row r="3856" spans="1:5" x14ac:dyDescent="0.15">
      <c r="A3856" s="26"/>
      <c r="B3856" s="25"/>
      <c r="C3856" s="25"/>
      <c r="D3856" s="25"/>
      <c r="E3856" s="25"/>
    </row>
    <row r="3857" spans="1:5" x14ac:dyDescent="0.15">
      <c r="A3857" s="26"/>
      <c r="B3857" s="25"/>
      <c r="C3857" s="25"/>
      <c r="D3857" s="25"/>
      <c r="E3857" s="25"/>
    </row>
    <row r="3858" spans="1:5" x14ac:dyDescent="0.15">
      <c r="A3858" s="26"/>
      <c r="B3858" s="25"/>
      <c r="C3858" s="25"/>
      <c r="D3858" s="25"/>
      <c r="E3858" s="25"/>
    </row>
    <row r="3859" spans="1:5" x14ac:dyDescent="0.15">
      <c r="A3859" s="26"/>
      <c r="B3859" s="25"/>
      <c r="C3859" s="25"/>
      <c r="D3859" s="25"/>
      <c r="E3859" s="25"/>
    </row>
    <row r="3860" spans="1:5" x14ac:dyDescent="0.15">
      <c r="A3860" s="26"/>
      <c r="B3860" s="25"/>
      <c r="C3860" s="25"/>
      <c r="D3860" s="25"/>
      <c r="E3860" s="25"/>
    </row>
    <row r="3861" spans="1:5" x14ac:dyDescent="0.15">
      <c r="A3861" s="26"/>
      <c r="B3861" s="25"/>
      <c r="C3861" s="25"/>
      <c r="D3861" s="25"/>
      <c r="E3861" s="25"/>
    </row>
    <row r="3862" spans="1:5" x14ac:dyDescent="0.15">
      <c r="A3862" s="26"/>
      <c r="B3862" s="25"/>
      <c r="C3862" s="25"/>
      <c r="D3862" s="25"/>
      <c r="E3862" s="25"/>
    </row>
    <row r="3863" spans="1:5" x14ac:dyDescent="0.15">
      <c r="A3863" s="26"/>
      <c r="B3863" s="25"/>
      <c r="C3863" s="25"/>
      <c r="D3863" s="25"/>
      <c r="E3863" s="25"/>
    </row>
    <row r="3864" spans="1:5" x14ac:dyDescent="0.15">
      <c r="A3864" s="26"/>
      <c r="B3864" s="25"/>
      <c r="C3864" s="25"/>
      <c r="D3864" s="25"/>
      <c r="E3864" s="25"/>
    </row>
    <row r="3865" spans="1:5" x14ac:dyDescent="0.15">
      <c r="A3865" s="26"/>
      <c r="B3865" s="25"/>
      <c r="C3865" s="25"/>
      <c r="D3865" s="25"/>
      <c r="E3865" s="25"/>
    </row>
    <row r="3866" spans="1:5" x14ac:dyDescent="0.15">
      <c r="A3866" s="26"/>
      <c r="B3866" s="25"/>
      <c r="C3866" s="25"/>
      <c r="D3866" s="25"/>
      <c r="E3866" s="25"/>
    </row>
    <row r="3867" spans="1:5" x14ac:dyDescent="0.15">
      <c r="A3867" s="26"/>
      <c r="B3867" s="25"/>
      <c r="C3867" s="25"/>
      <c r="D3867" s="25"/>
      <c r="E3867" s="25"/>
    </row>
    <row r="3868" spans="1:5" x14ac:dyDescent="0.15">
      <c r="A3868" s="26"/>
      <c r="B3868" s="25"/>
      <c r="C3868" s="25"/>
      <c r="D3868" s="25"/>
      <c r="E3868" s="25"/>
    </row>
    <row r="3869" spans="1:5" x14ac:dyDescent="0.15">
      <c r="A3869" s="26"/>
      <c r="B3869" s="25"/>
      <c r="C3869" s="25"/>
      <c r="D3869" s="25"/>
      <c r="E3869" s="25"/>
    </row>
    <row r="3870" spans="1:5" x14ac:dyDescent="0.15">
      <c r="A3870" s="26"/>
      <c r="B3870" s="25"/>
      <c r="C3870" s="25"/>
      <c r="D3870" s="25"/>
      <c r="E3870" s="25"/>
    </row>
    <row r="3871" spans="1:5" x14ac:dyDescent="0.15">
      <c r="A3871" s="26"/>
      <c r="B3871" s="25"/>
      <c r="C3871" s="25"/>
      <c r="D3871" s="25"/>
      <c r="E3871" s="25"/>
    </row>
    <row r="3872" spans="1:5" x14ac:dyDescent="0.15">
      <c r="A3872" s="26"/>
      <c r="B3872" s="25"/>
      <c r="C3872" s="25"/>
      <c r="D3872" s="25"/>
      <c r="E3872" s="25"/>
    </row>
    <row r="3873" spans="1:5" x14ac:dyDescent="0.15">
      <c r="A3873" s="26"/>
      <c r="B3873" s="25"/>
      <c r="C3873" s="25"/>
      <c r="D3873" s="25"/>
      <c r="E3873" s="25"/>
    </row>
    <row r="3874" spans="1:5" x14ac:dyDescent="0.15">
      <c r="A3874" s="26"/>
      <c r="B3874" s="25"/>
      <c r="C3874" s="25"/>
      <c r="D3874" s="25"/>
      <c r="E3874" s="25"/>
    </row>
    <row r="3875" spans="1:5" x14ac:dyDescent="0.15">
      <c r="A3875" s="26"/>
      <c r="B3875" s="25"/>
      <c r="C3875" s="25"/>
      <c r="D3875" s="25"/>
      <c r="E3875" s="25"/>
    </row>
    <row r="3876" spans="1:5" x14ac:dyDescent="0.15">
      <c r="A3876" s="26"/>
      <c r="B3876" s="25"/>
      <c r="C3876" s="25"/>
      <c r="D3876" s="25"/>
      <c r="E3876" s="25"/>
    </row>
    <row r="3877" spans="1:5" x14ac:dyDescent="0.15">
      <c r="A3877" s="26"/>
      <c r="B3877" s="25"/>
      <c r="C3877" s="25"/>
      <c r="D3877" s="25"/>
      <c r="E3877" s="25"/>
    </row>
    <row r="3878" spans="1:5" x14ac:dyDescent="0.15">
      <c r="A3878" s="23"/>
      <c r="B3878" s="24"/>
      <c r="C3878" s="24"/>
      <c r="D3878" s="25"/>
      <c r="E3878" s="24"/>
    </row>
    <row r="3879" spans="1:5" x14ac:dyDescent="0.15">
      <c r="A3879" s="26"/>
      <c r="B3879" s="25"/>
      <c r="C3879" s="25"/>
      <c r="D3879" s="25"/>
      <c r="E3879" s="25"/>
    </row>
    <row r="3880" spans="1:5" x14ac:dyDescent="0.15">
      <c r="A3880" s="26"/>
      <c r="B3880" s="25"/>
      <c r="C3880" s="25"/>
      <c r="D3880" s="25"/>
      <c r="E3880" s="25"/>
    </row>
    <row r="3881" spans="1:5" x14ac:dyDescent="0.15">
      <c r="A3881" s="26"/>
      <c r="B3881" s="25"/>
      <c r="C3881" s="25"/>
      <c r="D3881" s="25"/>
      <c r="E3881" s="25"/>
    </row>
    <row r="3882" spans="1:5" x14ac:dyDescent="0.15">
      <c r="A3882" s="26"/>
      <c r="B3882" s="25"/>
      <c r="C3882" s="25"/>
      <c r="D3882" s="25"/>
      <c r="E3882" s="25"/>
    </row>
    <row r="3883" spans="1:5" x14ac:dyDescent="0.15">
      <c r="A3883" s="26"/>
      <c r="B3883" s="25"/>
      <c r="C3883" s="25"/>
      <c r="D3883" s="25"/>
      <c r="E3883" s="25"/>
    </row>
    <row r="3884" spans="1:5" x14ac:dyDescent="0.15">
      <c r="A3884" s="26"/>
      <c r="B3884" s="25"/>
      <c r="C3884" s="25"/>
      <c r="D3884" s="25"/>
      <c r="E3884" s="25"/>
    </row>
    <row r="3885" spans="1:5" x14ac:dyDescent="0.15">
      <c r="A3885" s="26"/>
      <c r="B3885" s="25"/>
      <c r="C3885" s="25"/>
      <c r="D3885" s="25"/>
      <c r="E3885" s="25"/>
    </row>
    <row r="3886" spans="1:5" x14ac:dyDescent="0.15">
      <c r="A3886" s="26"/>
      <c r="B3886" s="25"/>
      <c r="C3886" s="25"/>
      <c r="D3886" s="25"/>
      <c r="E3886" s="25"/>
    </row>
    <row r="3887" spans="1:5" x14ac:dyDescent="0.15">
      <c r="A3887" s="26"/>
      <c r="B3887" s="25"/>
      <c r="C3887" s="25"/>
      <c r="D3887" s="25"/>
      <c r="E3887" s="25"/>
    </row>
    <row r="3888" spans="1:5" x14ac:dyDescent="0.15">
      <c r="A3888" s="26"/>
      <c r="B3888" s="25"/>
      <c r="C3888" s="25"/>
      <c r="D3888" s="25"/>
      <c r="E3888" s="25"/>
    </row>
    <row r="3889" spans="1:5" x14ac:dyDescent="0.15">
      <c r="A3889" s="26"/>
      <c r="B3889" s="25"/>
      <c r="C3889" s="25"/>
      <c r="D3889" s="25"/>
      <c r="E3889" s="25"/>
    </row>
    <row r="3890" spans="1:5" x14ac:dyDescent="0.15">
      <c r="A3890" s="26"/>
      <c r="B3890" s="25"/>
      <c r="C3890" s="25"/>
      <c r="D3890" s="25"/>
      <c r="E3890" s="25"/>
    </row>
    <row r="3891" spans="1:5" x14ac:dyDescent="0.15">
      <c r="A3891" s="26"/>
      <c r="B3891" s="25"/>
      <c r="C3891" s="25"/>
      <c r="D3891" s="25"/>
      <c r="E3891" s="25"/>
    </row>
    <row r="3892" spans="1:5" x14ac:dyDescent="0.15">
      <c r="A3892" s="26"/>
      <c r="B3892" s="25"/>
      <c r="C3892" s="25"/>
      <c r="D3892" s="25"/>
      <c r="E3892" s="25"/>
    </row>
    <row r="3893" spans="1:5" x14ac:dyDescent="0.15">
      <c r="A3893" s="26"/>
      <c r="B3893" s="25"/>
      <c r="C3893" s="25"/>
      <c r="D3893" s="25"/>
      <c r="E3893" s="25"/>
    </row>
    <row r="3894" spans="1:5" x14ac:dyDescent="0.15">
      <c r="A3894" s="26"/>
      <c r="B3894" s="25"/>
      <c r="C3894" s="25"/>
      <c r="D3894" s="25"/>
      <c r="E3894" s="25"/>
    </row>
    <row r="3895" spans="1:5" x14ac:dyDescent="0.15">
      <c r="A3895" s="26"/>
      <c r="B3895" s="25"/>
      <c r="C3895" s="25"/>
      <c r="D3895" s="25"/>
      <c r="E3895" s="25"/>
    </row>
    <row r="3896" spans="1:5" x14ac:dyDescent="0.15">
      <c r="A3896" s="26"/>
      <c r="B3896" s="25"/>
      <c r="C3896" s="25"/>
      <c r="D3896" s="25"/>
      <c r="E3896" s="25"/>
    </row>
    <row r="3897" spans="1:5" x14ac:dyDescent="0.15">
      <c r="A3897" s="26"/>
      <c r="B3897" s="25"/>
      <c r="C3897" s="25"/>
      <c r="D3897" s="25"/>
      <c r="E3897" s="25"/>
    </row>
    <row r="3898" spans="1:5" x14ac:dyDescent="0.15">
      <c r="A3898" s="26"/>
      <c r="B3898" s="25"/>
      <c r="C3898" s="25"/>
      <c r="D3898" s="25"/>
      <c r="E3898" s="25"/>
    </row>
    <row r="3899" spans="1:5" x14ac:dyDescent="0.15">
      <c r="A3899" s="26"/>
      <c r="B3899" s="25"/>
      <c r="C3899" s="25"/>
      <c r="D3899" s="25"/>
      <c r="E3899" s="25"/>
    </row>
    <row r="3900" spans="1:5" x14ac:dyDescent="0.15">
      <c r="A3900" s="26"/>
      <c r="B3900" s="25"/>
      <c r="C3900" s="25"/>
      <c r="D3900" s="25"/>
      <c r="E3900" s="25"/>
    </row>
    <row r="3901" spans="1:5" x14ac:dyDescent="0.15">
      <c r="A3901" s="26"/>
      <c r="B3901" s="25"/>
      <c r="C3901" s="25"/>
      <c r="D3901" s="25"/>
      <c r="E3901" s="25"/>
    </row>
    <row r="3902" spans="1:5" x14ac:dyDescent="0.15">
      <c r="A3902" s="26"/>
      <c r="B3902" s="25"/>
      <c r="C3902" s="25"/>
      <c r="D3902" s="25"/>
      <c r="E3902" s="25"/>
    </row>
    <row r="3903" spans="1:5" x14ac:dyDescent="0.15">
      <c r="A3903" s="26"/>
      <c r="B3903" s="25"/>
      <c r="C3903" s="25"/>
      <c r="D3903" s="25"/>
      <c r="E3903" s="25"/>
    </row>
    <row r="3904" spans="1:5" x14ac:dyDescent="0.15">
      <c r="A3904" s="26"/>
      <c r="B3904" s="25"/>
      <c r="C3904" s="25"/>
      <c r="D3904" s="25"/>
      <c r="E3904" s="25"/>
    </row>
    <row r="3905" spans="1:5" x14ac:dyDescent="0.15">
      <c r="A3905" s="26"/>
      <c r="B3905" s="25"/>
      <c r="C3905" s="25"/>
      <c r="D3905" s="25"/>
      <c r="E3905" s="25"/>
    </row>
    <row r="3906" spans="1:5" x14ac:dyDescent="0.15">
      <c r="A3906" s="26"/>
      <c r="B3906" s="25"/>
      <c r="C3906" s="25"/>
      <c r="D3906" s="25"/>
      <c r="E3906" s="25"/>
    </row>
    <row r="3907" spans="1:5" x14ac:dyDescent="0.15">
      <c r="A3907" s="26"/>
      <c r="B3907" s="25"/>
      <c r="C3907" s="25"/>
      <c r="D3907" s="25"/>
      <c r="E3907" s="25"/>
    </row>
    <row r="3908" spans="1:5" x14ac:dyDescent="0.15">
      <c r="A3908" s="26"/>
      <c r="B3908" s="25"/>
      <c r="C3908" s="25"/>
      <c r="D3908" s="25"/>
      <c r="E3908" s="25"/>
    </row>
    <row r="3909" spans="1:5" x14ac:dyDescent="0.15">
      <c r="A3909" s="26"/>
      <c r="B3909" s="25"/>
      <c r="C3909" s="25"/>
      <c r="D3909" s="25"/>
      <c r="E3909" s="25"/>
    </row>
    <row r="3910" spans="1:5" x14ac:dyDescent="0.15">
      <c r="A3910" s="26"/>
      <c r="B3910" s="25"/>
      <c r="C3910" s="25"/>
      <c r="D3910" s="25"/>
      <c r="E3910" s="25"/>
    </row>
    <row r="3911" spans="1:5" x14ac:dyDescent="0.15">
      <c r="A3911" s="26"/>
      <c r="B3911" s="25"/>
      <c r="C3911" s="25"/>
      <c r="D3911" s="25"/>
      <c r="E3911" s="25"/>
    </row>
    <row r="3912" spans="1:5" x14ac:dyDescent="0.15">
      <c r="A3912" s="26"/>
      <c r="B3912" s="25"/>
      <c r="C3912" s="25"/>
      <c r="D3912" s="25"/>
      <c r="E3912" s="25"/>
    </row>
    <row r="3913" spans="1:5" x14ac:dyDescent="0.15">
      <c r="A3913" s="26"/>
      <c r="B3913" s="25"/>
      <c r="C3913" s="25"/>
      <c r="D3913" s="25"/>
      <c r="E3913" s="25"/>
    </row>
    <row r="3914" spans="1:5" x14ac:dyDescent="0.15">
      <c r="A3914" s="26"/>
      <c r="B3914" s="25"/>
      <c r="C3914" s="25"/>
      <c r="D3914" s="25"/>
      <c r="E3914" s="25"/>
    </row>
    <row r="3915" spans="1:5" x14ac:dyDescent="0.15">
      <c r="A3915" s="26"/>
      <c r="B3915" s="25"/>
      <c r="C3915" s="25"/>
      <c r="D3915" s="25"/>
      <c r="E3915" s="25"/>
    </row>
    <row r="3916" spans="1:5" x14ac:dyDescent="0.15">
      <c r="A3916" s="26"/>
      <c r="B3916" s="25"/>
      <c r="C3916" s="25"/>
      <c r="D3916" s="25"/>
      <c r="E3916" s="25"/>
    </row>
    <row r="3917" spans="1:5" x14ac:dyDescent="0.15">
      <c r="A3917" s="26"/>
      <c r="B3917" s="27"/>
      <c r="C3917" s="27"/>
      <c r="D3917" s="25"/>
      <c r="E3917" s="27"/>
    </row>
    <row r="3918" spans="1:5" x14ac:dyDescent="0.15">
      <c r="A3918" s="26"/>
      <c r="B3918" s="27"/>
      <c r="C3918" s="27"/>
      <c r="D3918" s="25"/>
      <c r="E3918" s="27"/>
    </row>
    <row r="3919" spans="1:5" x14ac:dyDescent="0.15">
      <c r="A3919" s="26"/>
      <c r="B3919" s="27"/>
      <c r="C3919" s="27"/>
      <c r="D3919" s="25"/>
      <c r="E3919" s="27"/>
    </row>
    <row r="3920" spans="1:5" x14ac:dyDescent="0.15">
      <c r="A3920" s="26"/>
      <c r="B3920" s="27"/>
      <c r="C3920" s="27"/>
      <c r="D3920" s="25"/>
      <c r="E3920" s="27"/>
    </row>
    <row r="3921" spans="1:5" x14ac:dyDescent="0.15">
      <c r="A3921" s="26"/>
      <c r="B3921" s="27"/>
      <c r="C3921" s="27"/>
      <c r="D3921" s="25"/>
      <c r="E3921" s="27"/>
    </row>
    <row r="3922" spans="1:5" x14ac:dyDescent="0.15">
      <c r="A3922" s="23"/>
      <c r="B3922" s="24"/>
      <c r="C3922" s="24"/>
      <c r="D3922" s="25"/>
      <c r="E3922" s="24"/>
    </row>
    <row r="3923" spans="1:5" x14ac:dyDescent="0.15">
      <c r="A3923" s="26"/>
      <c r="B3923" s="27"/>
      <c r="C3923" s="27"/>
      <c r="D3923" s="25"/>
      <c r="E3923" s="27"/>
    </row>
    <row r="3924" spans="1:5" x14ac:dyDescent="0.15">
      <c r="A3924" s="23"/>
      <c r="B3924" s="24"/>
      <c r="C3924" s="24"/>
      <c r="D3924" s="25"/>
      <c r="E3924" s="24"/>
    </row>
    <row r="3925" spans="1:5" x14ac:dyDescent="0.15">
      <c r="A3925" s="26"/>
      <c r="B3925" s="27"/>
      <c r="C3925" s="27"/>
      <c r="D3925" s="25"/>
      <c r="E3925" s="27"/>
    </row>
    <row r="3926" spans="1:5" x14ac:dyDescent="0.15">
      <c r="A3926" s="23"/>
      <c r="B3926" s="24"/>
      <c r="C3926" s="24"/>
      <c r="D3926" s="25"/>
      <c r="E3926" s="24"/>
    </row>
    <row r="3927" spans="1:5" x14ac:dyDescent="0.15">
      <c r="A3927" s="26"/>
      <c r="B3927" s="27"/>
      <c r="C3927" s="27"/>
      <c r="D3927" s="25"/>
      <c r="E3927" s="27"/>
    </row>
    <row r="3928" spans="1:5" x14ac:dyDescent="0.15">
      <c r="A3928" s="23"/>
      <c r="B3928" s="24"/>
      <c r="C3928" s="24"/>
      <c r="D3928" s="25"/>
      <c r="E3928" s="24"/>
    </row>
    <row r="3929" spans="1:5" x14ac:dyDescent="0.15">
      <c r="A3929" s="23"/>
      <c r="B3929" s="24"/>
      <c r="C3929" s="24"/>
      <c r="D3929" s="25"/>
      <c r="E3929" s="24"/>
    </row>
    <row r="3930" spans="1:5" x14ac:dyDescent="0.15">
      <c r="A3930" s="26"/>
      <c r="B3930" s="27"/>
      <c r="C3930" s="27"/>
      <c r="D3930" s="25"/>
      <c r="E3930" s="27"/>
    </row>
    <row r="3931" spans="1:5" x14ac:dyDescent="0.15">
      <c r="A3931" s="23"/>
      <c r="B3931" s="24"/>
      <c r="C3931" s="24"/>
      <c r="D3931" s="25"/>
      <c r="E3931" s="24"/>
    </row>
    <row r="3932" spans="1:5" x14ac:dyDescent="0.15">
      <c r="A3932" s="26"/>
      <c r="B3932" s="27"/>
      <c r="C3932" s="27"/>
      <c r="D3932" s="25"/>
      <c r="E3932" s="27"/>
    </row>
    <row r="3933" spans="1:5" x14ac:dyDescent="0.15">
      <c r="A3933" s="23"/>
      <c r="B3933" s="24"/>
      <c r="C3933" s="24"/>
      <c r="D3933" s="25"/>
      <c r="E3933" s="24"/>
    </row>
    <row r="3934" spans="1:5" x14ac:dyDescent="0.15">
      <c r="A3934" s="26"/>
      <c r="B3934" s="27"/>
      <c r="C3934" s="27"/>
      <c r="D3934" s="25"/>
      <c r="E3934" s="27"/>
    </row>
    <row r="3935" spans="1:5" x14ac:dyDescent="0.15">
      <c r="A3935" s="23"/>
      <c r="B3935" s="24"/>
      <c r="C3935" s="24"/>
      <c r="D3935" s="25"/>
      <c r="E3935" s="24"/>
    </row>
    <row r="3936" spans="1:5" x14ac:dyDescent="0.15">
      <c r="A3936" s="26"/>
      <c r="B3936" s="27"/>
      <c r="C3936" s="27"/>
      <c r="D3936" s="25"/>
      <c r="E3936" s="27"/>
    </row>
    <row r="3937" spans="1:5" x14ac:dyDescent="0.15">
      <c r="A3937" s="23"/>
      <c r="B3937" s="24"/>
      <c r="C3937" s="24"/>
      <c r="D3937" s="25"/>
      <c r="E3937" s="24"/>
    </row>
    <row r="3938" spans="1:5" x14ac:dyDescent="0.15">
      <c r="A3938" s="26"/>
      <c r="B3938" s="27"/>
      <c r="C3938" s="27"/>
      <c r="D3938" s="25"/>
      <c r="E3938" s="27"/>
    </row>
    <row r="3939" spans="1:5" x14ac:dyDescent="0.15">
      <c r="A3939" s="23"/>
      <c r="B3939" s="24"/>
      <c r="C3939" s="24"/>
      <c r="D3939" s="25"/>
      <c r="E3939" s="24"/>
    </row>
    <row r="3940" spans="1:5" x14ac:dyDescent="0.15">
      <c r="A3940" s="26"/>
      <c r="B3940" s="27"/>
      <c r="C3940" s="27"/>
      <c r="D3940" s="25"/>
      <c r="E3940" s="27"/>
    </row>
    <row r="3941" spans="1:5" x14ac:dyDescent="0.15">
      <c r="A3941" s="26"/>
      <c r="B3941" s="27"/>
      <c r="C3941" s="27"/>
      <c r="D3941" s="25"/>
      <c r="E3941" s="27"/>
    </row>
    <row r="3942" spans="1:5" x14ac:dyDescent="0.15">
      <c r="A3942" s="23"/>
      <c r="B3942" s="24"/>
      <c r="C3942" s="24"/>
      <c r="D3942" s="25"/>
      <c r="E3942" s="24"/>
    </row>
    <row r="3943" spans="1:5" x14ac:dyDescent="0.15">
      <c r="A3943" s="26"/>
      <c r="B3943" s="27"/>
      <c r="C3943" s="27"/>
      <c r="D3943" s="25"/>
      <c r="E3943" s="27"/>
    </row>
    <row r="3944" spans="1:5" x14ac:dyDescent="0.15">
      <c r="A3944" s="23"/>
      <c r="B3944" s="24"/>
      <c r="C3944" s="24"/>
      <c r="D3944" s="25"/>
      <c r="E3944" s="24"/>
    </row>
    <row r="3945" spans="1:5" x14ac:dyDescent="0.15">
      <c r="A3945" s="26"/>
      <c r="B3945" s="27"/>
      <c r="C3945" s="27"/>
      <c r="D3945" s="25"/>
      <c r="E3945" s="27"/>
    </row>
    <row r="3946" spans="1:5" x14ac:dyDescent="0.15">
      <c r="A3946" s="23"/>
      <c r="B3946" s="24"/>
      <c r="C3946" s="24"/>
      <c r="D3946" s="25"/>
      <c r="E3946" s="24"/>
    </row>
    <row r="3947" spans="1:5" x14ac:dyDescent="0.15">
      <c r="A3947" s="26"/>
      <c r="B3947" s="27"/>
      <c r="C3947" s="27"/>
      <c r="D3947" s="25"/>
      <c r="E3947" s="27"/>
    </row>
    <row r="3948" spans="1:5" x14ac:dyDescent="0.15">
      <c r="A3948" s="23"/>
      <c r="B3948" s="24"/>
      <c r="C3948" s="24"/>
      <c r="D3948" s="25"/>
      <c r="E3948" s="24"/>
    </row>
    <row r="3949" spans="1:5" x14ac:dyDescent="0.15">
      <c r="A3949" s="26"/>
      <c r="B3949" s="27"/>
      <c r="C3949" s="27"/>
      <c r="D3949" s="25"/>
      <c r="E3949" s="27"/>
    </row>
    <row r="3950" spans="1:5" x14ac:dyDescent="0.15">
      <c r="A3950" s="23"/>
      <c r="B3950" s="24"/>
      <c r="C3950" s="24"/>
      <c r="D3950" s="25"/>
      <c r="E3950" s="24"/>
    </row>
    <row r="3951" spans="1:5" x14ac:dyDescent="0.15">
      <c r="A3951" s="23"/>
      <c r="B3951" s="24"/>
      <c r="C3951" s="24"/>
      <c r="D3951" s="25"/>
      <c r="E3951" s="24"/>
    </row>
    <row r="3952" spans="1:5" x14ac:dyDescent="0.15">
      <c r="A3952" s="23"/>
      <c r="B3952" s="24"/>
      <c r="C3952" s="24"/>
      <c r="D3952" s="25"/>
      <c r="E3952" s="24"/>
    </row>
    <row r="3953" spans="1:5" x14ac:dyDescent="0.15">
      <c r="A3953" s="26"/>
      <c r="B3953" s="27"/>
      <c r="C3953" s="27"/>
      <c r="D3953" s="25"/>
      <c r="E3953" s="27"/>
    </row>
    <row r="3954" spans="1:5" x14ac:dyDescent="0.15">
      <c r="A3954" s="23"/>
      <c r="B3954" s="24"/>
      <c r="C3954" s="24"/>
      <c r="D3954" s="25"/>
      <c r="E3954" s="24"/>
    </row>
    <row r="3955" spans="1:5" x14ac:dyDescent="0.15">
      <c r="A3955" s="23"/>
      <c r="B3955" s="24"/>
      <c r="C3955" s="24"/>
      <c r="D3955" s="25"/>
      <c r="E3955" s="24"/>
    </row>
    <row r="3956" spans="1:5" x14ac:dyDescent="0.15">
      <c r="A3956" s="26"/>
      <c r="B3956" s="27"/>
      <c r="C3956" s="27"/>
      <c r="D3956" s="25"/>
      <c r="E3956" s="27"/>
    </row>
    <row r="3957" spans="1:5" x14ac:dyDescent="0.15">
      <c r="A3957" s="23"/>
      <c r="B3957" s="24"/>
      <c r="C3957" s="24"/>
      <c r="D3957" s="25"/>
      <c r="E3957" s="24"/>
    </row>
    <row r="3958" spans="1:5" x14ac:dyDescent="0.15">
      <c r="A3958" s="26"/>
      <c r="B3958" s="27"/>
      <c r="C3958" s="27"/>
      <c r="D3958" s="25"/>
      <c r="E3958" s="27"/>
    </row>
    <row r="3959" spans="1:5" x14ac:dyDescent="0.15">
      <c r="A3959" s="23"/>
      <c r="B3959" s="24"/>
      <c r="C3959" s="24"/>
      <c r="D3959" s="25"/>
      <c r="E3959" s="24"/>
    </row>
    <row r="3960" spans="1:5" x14ac:dyDescent="0.15">
      <c r="A3960" s="26"/>
      <c r="B3960" s="27"/>
      <c r="C3960" s="27"/>
      <c r="D3960" s="25"/>
      <c r="E3960" s="27"/>
    </row>
    <row r="3961" spans="1:5" x14ac:dyDescent="0.15">
      <c r="A3961" s="23"/>
      <c r="B3961" s="24"/>
      <c r="C3961" s="24"/>
      <c r="D3961" s="25"/>
      <c r="E3961" s="24"/>
    </row>
    <row r="3962" spans="1:5" x14ac:dyDescent="0.15">
      <c r="A3962" s="26"/>
      <c r="B3962" s="27"/>
      <c r="C3962" s="27"/>
      <c r="D3962" s="25"/>
      <c r="E3962" s="27"/>
    </row>
    <row r="3963" spans="1:5" x14ac:dyDescent="0.15">
      <c r="A3963" s="23"/>
      <c r="B3963" s="24"/>
      <c r="C3963" s="24"/>
      <c r="D3963" s="25"/>
      <c r="E3963" s="24"/>
    </row>
    <row r="3964" spans="1:5" x14ac:dyDescent="0.15">
      <c r="A3964" s="26"/>
      <c r="B3964" s="27"/>
      <c r="C3964" s="27"/>
      <c r="D3964" s="25"/>
      <c r="E3964" s="27"/>
    </row>
    <row r="3965" spans="1:5" x14ac:dyDescent="0.15">
      <c r="A3965" s="23"/>
      <c r="B3965" s="24"/>
      <c r="C3965" s="24"/>
      <c r="D3965" s="25"/>
      <c r="E3965" s="24"/>
    </row>
    <row r="3966" spans="1:5" x14ac:dyDescent="0.15">
      <c r="A3966" s="26"/>
      <c r="B3966" s="27"/>
      <c r="C3966" s="27"/>
      <c r="D3966" s="25"/>
      <c r="E3966" s="27"/>
    </row>
    <row r="3967" spans="1:5" x14ac:dyDescent="0.15">
      <c r="A3967" s="23"/>
      <c r="B3967" s="24"/>
      <c r="C3967" s="24"/>
      <c r="D3967" s="25"/>
      <c r="E3967" s="24"/>
    </row>
    <row r="3968" spans="1:5" x14ac:dyDescent="0.15">
      <c r="A3968" s="26"/>
      <c r="B3968" s="27"/>
      <c r="C3968" s="27"/>
      <c r="D3968" s="25"/>
      <c r="E3968" s="27"/>
    </row>
    <row r="3969" spans="1:5" x14ac:dyDescent="0.15">
      <c r="A3969" s="23"/>
      <c r="B3969" s="24"/>
      <c r="C3969" s="24"/>
      <c r="D3969" s="25"/>
      <c r="E3969" s="24"/>
    </row>
    <row r="3970" spans="1:5" x14ac:dyDescent="0.15">
      <c r="A3970" s="23"/>
      <c r="B3970" s="24"/>
      <c r="C3970" s="24"/>
      <c r="D3970" s="25"/>
      <c r="E3970" s="24"/>
    </row>
    <row r="3971" spans="1:5" x14ac:dyDescent="0.15">
      <c r="A3971" s="26"/>
      <c r="B3971" s="27"/>
      <c r="C3971" s="27"/>
      <c r="D3971" s="25"/>
      <c r="E3971" s="27"/>
    </row>
    <row r="3972" spans="1:5" x14ac:dyDescent="0.15">
      <c r="A3972" s="23"/>
      <c r="B3972" s="24"/>
      <c r="C3972" s="24"/>
      <c r="D3972" s="25"/>
      <c r="E3972" s="24"/>
    </row>
    <row r="3973" spans="1:5" x14ac:dyDescent="0.15">
      <c r="A3973" s="26"/>
      <c r="B3973" s="27"/>
      <c r="C3973" s="27"/>
      <c r="D3973" s="25"/>
      <c r="E3973" s="27"/>
    </row>
    <row r="3974" spans="1:5" x14ac:dyDescent="0.15">
      <c r="A3974" s="23"/>
      <c r="B3974" s="24"/>
      <c r="C3974" s="24"/>
      <c r="D3974" s="25"/>
      <c r="E3974" s="24"/>
    </row>
    <row r="3975" spans="1:5" x14ac:dyDescent="0.15">
      <c r="A3975" s="23"/>
      <c r="B3975" s="24"/>
      <c r="C3975" s="24"/>
      <c r="D3975" s="25"/>
      <c r="E3975" s="24"/>
    </row>
    <row r="3976" spans="1:5" x14ac:dyDescent="0.15">
      <c r="A3976" s="23"/>
      <c r="B3976" s="24"/>
      <c r="C3976" s="24"/>
      <c r="D3976" s="25"/>
      <c r="E3976" s="24"/>
    </row>
    <row r="3977" spans="1:5" x14ac:dyDescent="0.15">
      <c r="A3977" s="26"/>
      <c r="B3977" s="27"/>
      <c r="C3977" s="27"/>
      <c r="D3977" s="25"/>
      <c r="E3977" s="27"/>
    </row>
    <row r="3978" spans="1:5" x14ac:dyDescent="0.15">
      <c r="A3978" s="23"/>
      <c r="B3978" s="24"/>
      <c r="C3978" s="24"/>
      <c r="D3978" s="25"/>
      <c r="E3978" s="24"/>
    </row>
    <row r="3979" spans="1:5" x14ac:dyDescent="0.15">
      <c r="A3979" s="23"/>
      <c r="B3979" s="24"/>
      <c r="C3979" s="24"/>
      <c r="D3979" s="25"/>
      <c r="E3979" s="24"/>
    </row>
    <row r="3980" spans="1:5" x14ac:dyDescent="0.15">
      <c r="A3980" s="26"/>
      <c r="B3980" s="27"/>
      <c r="C3980" s="27"/>
      <c r="D3980" s="25"/>
      <c r="E3980" s="27"/>
    </row>
    <row r="3981" spans="1:5" x14ac:dyDescent="0.15">
      <c r="A3981" s="23"/>
      <c r="B3981" s="24"/>
      <c r="C3981" s="24"/>
      <c r="D3981" s="25"/>
      <c r="E3981" s="24"/>
    </row>
    <row r="3982" spans="1:5" x14ac:dyDescent="0.15">
      <c r="A3982" s="26"/>
      <c r="B3982" s="27"/>
      <c r="C3982" s="27"/>
      <c r="D3982" s="25"/>
      <c r="E3982" s="27"/>
    </row>
    <row r="3983" spans="1:5" x14ac:dyDescent="0.15">
      <c r="A3983" s="23"/>
      <c r="B3983" s="24"/>
      <c r="C3983" s="24"/>
      <c r="D3983" s="25"/>
      <c r="E3983" s="24"/>
    </row>
    <row r="3984" spans="1:5" x14ac:dyDescent="0.15">
      <c r="A3984" s="26"/>
      <c r="B3984" s="27"/>
      <c r="C3984" s="27"/>
      <c r="D3984" s="25"/>
      <c r="E3984" s="27"/>
    </row>
    <row r="3985" spans="1:5" x14ac:dyDescent="0.15">
      <c r="A3985" s="23"/>
      <c r="B3985" s="24"/>
      <c r="C3985" s="24"/>
      <c r="D3985" s="25"/>
      <c r="E3985" s="24"/>
    </row>
    <row r="3986" spans="1:5" x14ac:dyDescent="0.15">
      <c r="A3986" s="23"/>
      <c r="B3986" s="24"/>
      <c r="C3986" s="24"/>
      <c r="D3986" s="25"/>
      <c r="E3986" s="24"/>
    </row>
    <row r="3987" spans="1:5" x14ac:dyDescent="0.15">
      <c r="A3987" s="23"/>
      <c r="B3987" s="24"/>
      <c r="C3987" s="24"/>
      <c r="D3987" s="25"/>
      <c r="E3987" s="24"/>
    </row>
    <row r="3988" spans="1:5" x14ac:dyDescent="0.15">
      <c r="A3988" s="23"/>
      <c r="B3988" s="24"/>
      <c r="C3988" s="24"/>
      <c r="D3988" s="25"/>
      <c r="E3988" s="24"/>
    </row>
    <row r="3989" spans="1:5" x14ac:dyDescent="0.15">
      <c r="A3989" s="26"/>
      <c r="B3989" s="27"/>
      <c r="C3989" s="27"/>
      <c r="D3989" s="25"/>
      <c r="E3989" s="27"/>
    </row>
    <row r="3990" spans="1:5" x14ac:dyDescent="0.15">
      <c r="A3990" s="23"/>
      <c r="B3990" s="24"/>
      <c r="C3990" s="24"/>
      <c r="D3990" s="25"/>
      <c r="E3990" s="24"/>
    </row>
    <row r="3991" spans="1:5" x14ac:dyDescent="0.15">
      <c r="A3991" s="23"/>
      <c r="B3991" s="24"/>
      <c r="C3991" s="24"/>
      <c r="D3991" s="25"/>
      <c r="E3991" s="24"/>
    </row>
    <row r="3992" spans="1:5" x14ac:dyDescent="0.15">
      <c r="A3992" s="23"/>
      <c r="B3992" s="24"/>
      <c r="C3992" s="24"/>
      <c r="D3992" s="25"/>
      <c r="E3992" s="24"/>
    </row>
    <row r="3993" spans="1:5" x14ac:dyDescent="0.15">
      <c r="A3993" s="23"/>
      <c r="B3993" s="24"/>
      <c r="C3993" s="24"/>
      <c r="D3993" s="25"/>
      <c r="E3993" s="24"/>
    </row>
    <row r="3994" spans="1:5" x14ac:dyDescent="0.15">
      <c r="A3994" s="26"/>
      <c r="B3994" s="27"/>
      <c r="C3994" s="27"/>
      <c r="D3994" s="25"/>
      <c r="E3994" s="27"/>
    </row>
    <row r="3995" spans="1:5" x14ac:dyDescent="0.15">
      <c r="A3995" s="23"/>
      <c r="B3995" s="24"/>
      <c r="C3995" s="24"/>
      <c r="D3995" s="25"/>
      <c r="E3995" s="24"/>
    </row>
    <row r="3996" spans="1:5" x14ac:dyDescent="0.15">
      <c r="A3996" s="23"/>
      <c r="B3996" s="24"/>
      <c r="C3996" s="24"/>
      <c r="D3996" s="25"/>
      <c r="E3996" s="24"/>
    </row>
    <row r="3997" spans="1:5" x14ac:dyDescent="0.15">
      <c r="A3997" s="23"/>
      <c r="B3997" s="24"/>
      <c r="C3997" s="24"/>
      <c r="D3997" s="25"/>
      <c r="E3997" s="24"/>
    </row>
    <row r="3998" spans="1:5" x14ac:dyDescent="0.15">
      <c r="A3998" s="23"/>
      <c r="B3998" s="24"/>
      <c r="C3998" s="24"/>
      <c r="D3998" s="25"/>
      <c r="E3998" s="24"/>
    </row>
    <row r="3999" spans="1:5" x14ac:dyDescent="0.15">
      <c r="A3999" s="23"/>
      <c r="B3999" s="24"/>
      <c r="C3999" s="24"/>
      <c r="D3999" s="25"/>
      <c r="E3999" s="24"/>
    </row>
    <row r="4000" spans="1:5" x14ac:dyDescent="0.15">
      <c r="A4000" s="23"/>
      <c r="B4000" s="24"/>
      <c r="C4000" s="24"/>
      <c r="D4000" s="25"/>
      <c r="E4000" s="24"/>
    </row>
    <row r="4001" spans="1:5" x14ac:dyDescent="0.15">
      <c r="A4001" s="26"/>
      <c r="B4001" s="27"/>
      <c r="C4001" s="27"/>
      <c r="D4001" s="25"/>
      <c r="E4001" s="27"/>
    </row>
    <row r="4002" spans="1:5" x14ac:dyDescent="0.15">
      <c r="A4002" s="23"/>
      <c r="B4002" s="24"/>
      <c r="C4002" s="24"/>
      <c r="D4002" s="25"/>
      <c r="E4002" s="24"/>
    </row>
    <row r="4003" spans="1:5" x14ac:dyDescent="0.15">
      <c r="A4003" s="26"/>
      <c r="B4003" s="27"/>
      <c r="C4003" s="27"/>
      <c r="D4003" s="25"/>
      <c r="E4003" s="27"/>
    </row>
    <row r="4004" spans="1:5" x14ac:dyDescent="0.15">
      <c r="A4004" s="23"/>
      <c r="B4004" s="24"/>
      <c r="C4004" s="24"/>
      <c r="D4004" s="25"/>
      <c r="E4004" s="24"/>
    </row>
    <row r="4005" spans="1:5" x14ac:dyDescent="0.15">
      <c r="A4005" s="23"/>
      <c r="B4005" s="24"/>
      <c r="C4005" s="24"/>
      <c r="D4005" s="25"/>
      <c r="E4005" s="24"/>
    </row>
    <row r="4006" spans="1:5" x14ac:dyDescent="0.15">
      <c r="A4006" s="26"/>
      <c r="B4006" s="27"/>
      <c r="C4006" s="27"/>
      <c r="D4006" s="25"/>
      <c r="E4006" s="27"/>
    </row>
    <row r="4007" spans="1:5" x14ac:dyDescent="0.15">
      <c r="A4007" s="23"/>
      <c r="B4007" s="24"/>
      <c r="C4007" s="24"/>
      <c r="D4007" s="25"/>
      <c r="E4007" s="24"/>
    </row>
    <row r="4008" spans="1:5" x14ac:dyDescent="0.15">
      <c r="A4008" s="23"/>
      <c r="B4008" s="24"/>
      <c r="C4008" s="24"/>
      <c r="D4008" s="25"/>
      <c r="E4008" s="24"/>
    </row>
    <row r="4009" spans="1:5" x14ac:dyDescent="0.15">
      <c r="A4009" s="23"/>
      <c r="B4009" s="24"/>
      <c r="C4009" s="24"/>
      <c r="D4009" s="25"/>
      <c r="E4009" s="24"/>
    </row>
    <row r="4010" spans="1:5" x14ac:dyDescent="0.15">
      <c r="A4010" s="23"/>
      <c r="B4010" s="24"/>
      <c r="C4010" s="24"/>
      <c r="D4010" s="25"/>
      <c r="E4010" s="24"/>
    </row>
    <row r="4011" spans="1:5" x14ac:dyDescent="0.15">
      <c r="A4011" s="23"/>
      <c r="B4011" s="24"/>
      <c r="C4011" s="24"/>
      <c r="D4011" s="25"/>
      <c r="E4011" s="24"/>
    </row>
    <row r="4012" spans="1:5" x14ac:dyDescent="0.15">
      <c r="A4012" s="26"/>
      <c r="B4012" s="27"/>
      <c r="C4012" s="27"/>
      <c r="D4012" s="25"/>
      <c r="E4012" s="27"/>
    </row>
    <row r="4013" spans="1:5" x14ac:dyDescent="0.15">
      <c r="A4013" s="23"/>
      <c r="B4013" s="24"/>
      <c r="C4013" s="24"/>
      <c r="D4013" s="25"/>
      <c r="E4013" s="24"/>
    </row>
    <row r="4014" spans="1:5" x14ac:dyDescent="0.15">
      <c r="A4014" s="23"/>
      <c r="B4014" s="24"/>
      <c r="C4014" s="24"/>
      <c r="D4014" s="25"/>
      <c r="E4014" s="24"/>
    </row>
    <row r="4015" spans="1:5" x14ac:dyDescent="0.15">
      <c r="A4015" s="26"/>
      <c r="B4015" s="27"/>
      <c r="C4015" s="27"/>
      <c r="D4015" s="25"/>
      <c r="E4015" s="27"/>
    </row>
    <row r="4016" spans="1:5" x14ac:dyDescent="0.15">
      <c r="A4016" s="23"/>
      <c r="B4016" s="24"/>
      <c r="C4016" s="24"/>
      <c r="D4016" s="25"/>
      <c r="E4016" s="24"/>
    </row>
    <row r="4017" spans="1:5" x14ac:dyDescent="0.15">
      <c r="A4017" s="23"/>
      <c r="B4017" s="24"/>
      <c r="C4017" s="24"/>
      <c r="D4017" s="25"/>
      <c r="E4017" s="24"/>
    </row>
    <row r="4018" spans="1:5" x14ac:dyDescent="0.15">
      <c r="A4018" s="26"/>
      <c r="B4018" s="27"/>
      <c r="C4018" s="27"/>
      <c r="D4018" s="25"/>
      <c r="E4018" s="27"/>
    </row>
    <row r="4019" spans="1:5" x14ac:dyDescent="0.15">
      <c r="A4019" s="23"/>
      <c r="B4019" s="24"/>
      <c r="C4019" s="24"/>
      <c r="D4019" s="25"/>
      <c r="E4019" s="24"/>
    </row>
    <row r="4020" spans="1:5" x14ac:dyDescent="0.15">
      <c r="A4020" s="23"/>
      <c r="B4020" s="24"/>
      <c r="C4020" s="24"/>
      <c r="D4020" s="25"/>
      <c r="E4020" s="24"/>
    </row>
    <row r="4021" spans="1:5" x14ac:dyDescent="0.15">
      <c r="A4021" s="26"/>
      <c r="B4021" s="27"/>
      <c r="C4021" s="27"/>
      <c r="D4021" s="25"/>
      <c r="E4021" s="27"/>
    </row>
    <row r="4022" spans="1:5" x14ac:dyDescent="0.15">
      <c r="A4022" s="23"/>
      <c r="B4022" s="24"/>
      <c r="C4022" s="24"/>
      <c r="D4022" s="25"/>
      <c r="E4022" s="24"/>
    </row>
    <row r="4023" spans="1:5" x14ac:dyDescent="0.15">
      <c r="A4023" s="23"/>
      <c r="B4023" s="24"/>
      <c r="C4023" s="24"/>
      <c r="D4023" s="25"/>
      <c r="E4023" s="24"/>
    </row>
    <row r="4024" spans="1:5" x14ac:dyDescent="0.15">
      <c r="A4024" s="26"/>
      <c r="B4024" s="27"/>
      <c r="C4024" s="27"/>
      <c r="D4024" s="25"/>
      <c r="E4024" s="27"/>
    </row>
    <row r="4025" spans="1:5" x14ac:dyDescent="0.15">
      <c r="A4025" s="23"/>
      <c r="B4025" s="24"/>
      <c r="C4025" s="24"/>
      <c r="D4025" s="25"/>
      <c r="E4025" s="24"/>
    </row>
    <row r="4026" spans="1:5" x14ac:dyDescent="0.15">
      <c r="A4026" s="23"/>
      <c r="B4026" s="24"/>
      <c r="C4026" s="24"/>
      <c r="D4026" s="25"/>
      <c r="E4026" s="24"/>
    </row>
    <row r="4027" spans="1:5" x14ac:dyDescent="0.15">
      <c r="A4027" s="26"/>
      <c r="B4027" s="27"/>
      <c r="C4027" s="27"/>
      <c r="D4027" s="25"/>
      <c r="E4027" s="27"/>
    </row>
    <row r="4028" spans="1:5" x14ac:dyDescent="0.15">
      <c r="A4028" s="23"/>
      <c r="B4028" s="24"/>
      <c r="C4028" s="24"/>
      <c r="D4028" s="25"/>
      <c r="E4028" s="24"/>
    </row>
    <row r="4029" spans="1:5" x14ac:dyDescent="0.15">
      <c r="A4029" s="23"/>
      <c r="B4029" s="24"/>
      <c r="C4029" s="24"/>
      <c r="D4029" s="25"/>
      <c r="E4029" s="24"/>
    </row>
    <row r="4030" spans="1:5" x14ac:dyDescent="0.15">
      <c r="A4030" s="23"/>
      <c r="B4030" s="24"/>
      <c r="C4030" s="24"/>
      <c r="D4030" s="25"/>
      <c r="E4030" s="24"/>
    </row>
    <row r="4031" spans="1:5" x14ac:dyDescent="0.15">
      <c r="A4031" s="26"/>
      <c r="B4031" s="27"/>
      <c r="C4031" s="27"/>
      <c r="D4031" s="25"/>
      <c r="E4031" s="27"/>
    </row>
    <row r="4032" spans="1:5" x14ac:dyDescent="0.15">
      <c r="A4032" s="23"/>
      <c r="B4032" s="24"/>
      <c r="C4032" s="24"/>
      <c r="D4032" s="25"/>
      <c r="E4032" s="24"/>
    </row>
    <row r="4033" spans="1:5" x14ac:dyDescent="0.15">
      <c r="A4033" s="23"/>
      <c r="B4033" s="24"/>
      <c r="C4033" s="24"/>
      <c r="D4033" s="25"/>
      <c r="E4033" s="24"/>
    </row>
    <row r="4034" spans="1:5" x14ac:dyDescent="0.15">
      <c r="A4034" s="23"/>
      <c r="B4034" s="24"/>
      <c r="C4034" s="24"/>
      <c r="D4034" s="25"/>
      <c r="E4034" s="24"/>
    </row>
    <row r="4035" spans="1:5" x14ac:dyDescent="0.15">
      <c r="A4035" s="26"/>
      <c r="B4035" s="27"/>
      <c r="C4035" s="27"/>
      <c r="D4035" s="25"/>
      <c r="E4035" s="27"/>
    </row>
    <row r="4036" spans="1:5" x14ac:dyDescent="0.15">
      <c r="A4036" s="23"/>
      <c r="B4036" s="24"/>
      <c r="C4036" s="24"/>
      <c r="D4036" s="25"/>
      <c r="E4036" s="24"/>
    </row>
    <row r="4037" spans="1:5" x14ac:dyDescent="0.15">
      <c r="A4037" s="23"/>
      <c r="B4037" s="24"/>
      <c r="C4037" s="24"/>
      <c r="D4037" s="25"/>
      <c r="E4037" s="24"/>
    </row>
    <row r="4038" spans="1:5" x14ac:dyDescent="0.15">
      <c r="A4038" s="23"/>
      <c r="B4038" s="24"/>
      <c r="C4038" s="24"/>
      <c r="D4038" s="25"/>
      <c r="E4038" s="24"/>
    </row>
    <row r="4039" spans="1:5" x14ac:dyDescent="0.15">
      <c r="A4039" s="23"/>
      <c r="B4039" s="24"/>
      <c r="C4039" s="24"/>
      <c r="D4039" s="25"/>
      <c r="E4039" s="24"/>
    </row>
    <row r="4040" spans="1:5" x14ac:dyDescent="0.15">
      <c r="A4040" s="26"/>
      <c r="B4040" s="27"/>
      <c r="C4040" s="27"/>
      <c r="D4040" s="25"/>
      <c r="E4040" s="27"/>
    </row>
    <row r="4041" spans="1:5" x14ac:dyDescent="0.15">
      <c r="A4041" s="23"/>
      <c r="B4041" s="24"/>
      <c r="C4041" s="24"/>
      <c r="D4041" s="25"/>
      <c r="E4041" s="24"/>
    </row>
    <row r="4042" spans="1:5" x14ac:dyDescent="0.15">
      <c r="A4042" s="26"/>
      <c r="B4042" s="27"/>
      <c r="C4042" s="27"/>
      <c r="D4042" s="25"/>
      <c r="E4042" s="27"/>
    </row>
    <row r="4043" spans="1:5" x14ac:dyDescent="0.15">
      <c r="A4043" s="23"/>
      <c r="B4043" s="24"/>
      <c r="C4043" s="24"/>
      <c r="D4043" s="25"/>
      <c r="E4043" s="24"/>
    </row>
    <row r="4044" spans="1:5" x14ac:dyDescent="0.15">
      <c r="A4044" s="26"/>
      <c r="B4044" s="27"/>
      <c r="C4044" s="27"/>
      <c r="D4044" s="25"/>
      <c r="E4044" s="27"/>
    </row>
    <row r="4045" spans="1:5" x14ac:dyDescent="0.15">
      <c r="A4045" s="23"/>
      <c r="B4045" s="24"/>
      <c r="C4045" s="24"/>
      <c r="D4045" s="25"/>
      <c r="E4045" s="24"/>
    </row>
    <row r="4046" spans="1:5" x14ac:dyDescent="0.15">
      <c r="A4046" s="26"/>
      <c r="B4046" s="27"/>
      <c r="C4046" s="27"/>
      <c r="D4046" s="25"/>
      <c r="E4046" s="27"/>
    </row>
    <row r="4047" spans="1:5" x14ac:dyDescent="0.15">
      <c r="A4047" s="23"/>
      <c r="B4047" s="24"/>
      <c r="C4047" s="24"/>
      <c r="D4047" s="25"/>
      <c r="E4047" s="24"/>
    </row>
    <row r="4048" spans="1:5" x14ac:dyDescent="0.15">
      <c r="A4048" s="23"/>
      <c r="B4048" s="24"/>
      <c r="C4048" s="24"/>
      <c r="D4048" s="25"/>
      <c r="E4048" s="24"/>
    </row>
    <row r="4049" spans="1:5" x14ac:dyDescent="0.15">
      <c r="A4049" s="23"/>
      <c r="B4049" s="24"/>
      <c r="C4049" s="24"/>
      <c r="D4049" s="25"/>
      <c r="E4049" s="24"/>
    </row>
    <row r="4050" spans="1:5" x14ac:dyDescent="0.15">
      <c r="A4050" s="26"/>
      <c r="B4050" s="27"/>
      <c r="C4050" s="27"/>
      <c r="D4050" s="25"/>
      <c r="E4050" s="27"/>
    </row>
    <row r="4051" spans="1:5" x14ac:dyDescent="0.15">
      <c r="A4051" s="23"/>
      <c r="B4051" s="24"/>
      <c r="C4051" s="24"/>
      <c r="D4051" s="25"/>
      <c r="E4051" s="24"/>
    </row>
    <row r="4052" spans="1:5" x14ac:dyDescent="0.15">
      <c r="A4052" s="26"/>
      <c r="B4052" s="27"/>
      <c r="C4052" s="27"/>
      <c r="D4052" s="25"/>
      <c r="E4052" s="27"/>
    </row>
    <row r="4053" spans="1:5" x14ac:dyDescent="0.15">
      <c r="A4053" s="23"/>
      <c r="B4053" s="24"/>
      <c r="C4053" s="24"/>
      <c r="D4053" s="25"/>
      <c r="E4053" s="24"/>
    </row>
    <row r="4054" spans="1:5" x14ac:dyDescent="0.15">
      <c r="A4054" s="23"/>
      <c r="B4054" s="24"/>
      <c r="C4054" s="24"/>
      <c r="D4054" s="25"/>
      <c r="E4054" s="24"/>
    </row>
    <row r="4055" spans="1:5" x14ac:dyDescent="0.15">
      <c r="A4055" s="26"/>
      <c r="B4055" s="27"/>
      <c r="C4055" s="27"/>
      <c r="D4055" s="25"/>
      <c r="E4055" s="27"/>
    </row>
    <row r="4056" spans="1:5" x14ac:dyDescent="0.15">
      <c r="A4056" s="23"/>
      <c r="B4056" s="24"/>
      <c r="C4056" s="24"/>
      <c r="D4056" s="25"/>
      <c r="E4056" s="24"/>
    </row>
    <row r="4057" spans="1:5" x14ac:dyDescent="0.15">
      <c r="A4057" s="23"/>
      <c r="B4057" s="24"/>
      <c r="C4057" s="24"/>
      <c r="D4057" s="25"/>
      <c r="E4057" s="24"/>
    </row>
    <row r="4058" spans="1:5" x14ac:dyDescent="0.15">
      <c r="A4058" s="26"/>
      <c r="B4058" s="27"/>
      <c r="C4058" s="27"/>
      <c r="D4058" s="25"/>
      <c r="E4058" s="27"/>
    </row>
    <row r="4059" spans="1:5" x14ac:dyDescent="0.15">
      <c r="A4059" s="23"/>
      <c r="B4059" s="24"/>
      <c r="C4059" s="24"/>
      <c r="D4059" s="25"/>
      <c r="E4059" s="24"/>
    </row>
    <row r="4060" spans="1:5" x14ac:dyDescent="0.15">
      <c r="A4060" s="23"/>
      <c r="B4060" s="24"/>
      <c r="C4060" s="24"/>
      <c r="D4060" s="25"/>
      <c r="E4060" s="24"/>
    </row>
    <row r="4061" spans="1:5" x14ac:dyDescent="0.15">
      <c r="A4061" s="23"/>
      <c r="B4061" s="24"/>
      <c r="C4061" s="24"/>
      <c r="D4061" s="25"/>
      <c r="E4061" s="24"/>
    </row>
    <row r="4062" spans="1:5" x14ac:dyDescent="0.15">
      <c r="A4062" s="26"/>
      <c r="B4062" s="27"/>
      <c r="C4062" s="27"/>
      <c r="D4062" s="25"/>
      <c r="E4062" s="27"/>
    </row>
    <row r="4063" spans="1:5" x14ac:dyDescent="0.15">
      <c r="A4063" s="23"/>
      <c r="B4063" s="24"/>
      <c r="C4063" s="24"/>
      <c r="D4063" s="25"/>
      <c r="E4063" s="24"/>
    </row>
    <row r="4064" spans="1:5" x14ac:dyDescent="0.15">
      <c r="A4064" s="23"/>
      <c r="B4064" s="24"/>
      <c r="C4064" s="24"/>
      <c r="D4064" s="25"/>
      <c r="E4064" s="24"/>
    </row>
    <row r="4065" spans="1:5" x14ac:dyDescent="0.15">
      <c r="A4065" s="26"/>
      <c r="B4065" s="27"/>
      <c r="C4065" s="27"/>
      <c r="D4065" s="25"/>
      <c r="E4065" s="27"/>
    </row>
    <row r="4066" spans="1:5" x14ac:dyDescent="0.15">
      <c r="A4066" s="23"/>
      <c r="B4066" s="24"/>
      <c r="C4066" s="24"/>
      <c r="D4066" s="25"/>
      <c r="E4066" s="24"/>
    </row>
    <row r="4067" spans="1:5" x14ac:dyDescent="0.15">
      <c r="A4067" s="26"/>
      <c r="B4067" s="27"/>
      <c r="C4067" s="27"/>
      <c r="D4067" s="25"/>
      <c r="E4067" s="27"/>
    </row>
    <row r="4068" spans="1:5" x14ac:dyDescent="0.15">
      <c r="A4068" s="23"/>
      <c r="B4068" s="24"/>
      <c r="C4068" s="24"/>
      <c r="D4068" s="25"/>
      <c r="E4068" s="24"/>
    </row>
    <row r="4069" spans="1:5" x14ac:dyDescent="0.15">
      <c r="A4069" s="26"/>
      <c r="B4069" s="27"/>
      <c r="C4069" s="27"/>
      <c r="D4069" s="25"/>
      <c r="E4069" s="27"/>
    </row>
    <row r="4070" spans="1:5" x14ac:dyDescent="0.15">
      <c r="A4070" s="23"/>
      <c r="B4070" s="24"/>
      <c r="C4070" s="24"/>
      <c r="D4070" s="25"/>
      <c r="E4070" s="24"/>
    </row>
    <row r="4071" spans="1:5" x14ac:dyDescent="0.15">
      <c r="A4071" s="26"/>
      <c r="B4071" s="27"/>
      <c r="C4071" s="27"/>
      <c r="D4071" s="25"/>
      <c r="E4071" s="27"/>
    </row>
    <row r="4072" spans="1:5" x14ac:dyDescent="0.15">
      <c r="A4072" s="23"/>
      <c r="B4072" s="24"/>
      <c r="C4072" s="24"/>
      <c r="D4072" s="25"/>
      <c r="E4072" s="24"/>
    </row>
    <row r="4073" spans="1:5" x14ac:dyDescent="0.15">
      <c r="A4073" s="26"/>
      <c r="B4073" s="27"/>
      <c r="C4073" s="27"/>
      <c r="D4073" s="25"/>
      <c r="E4073" s="27"/>
    </row>
    <row r="4074" spans="1:5" x14ac:dyDescent="0.15">
      <c r="A4074" s="23"/>
      <c r="B4074" s="24"/>
      <c r="C4074" s="24"/>
      <c r="D4074" s="25"/>
      <c r="E4074" s="24"/>
    </row>
    <row r="4075" spans="1:5" x14ac:dyDescent="0.15">
      <c r="A4075" s="23"/>
      <c r="B4075" s="24"/>
      <c r="C4075" s="24"/>
      <c r="D4075" s="25"/>
      <c r="E4075" s="24"/>
    </row>
    <row r="4076" spans="1:5" x14ac:dyDescent="0.15">
      <c r="A4076" s="26"/>
      <c r="B4076" s="27"/>
      <c r="C4076" s="27"/>
      <c r="D4076" s="25"/>
      <c r="E4076" s="27"/>
    </row>
    <row r="4077" spans="1:5" x14ac:dyDescent="0.15">
      <c r="A4077" s="23"/>
      <c r="B4077" s="24"/>
      <c r="C4077" s="24"/>
      <c r="D4077" s="25"/>
      <c r="E4077" s="24"/>
    </row>
    <row r="4078" spans="1:5" x14ac:dyDescent="0.15">
      <c r="A4078" s="23"/>
      <c r="B4078" s="24"/>
      <c r="C4078" s="24"/>
      <c r="D4078" s="25"/>
      <c r="E4078" s="24"/>
    </row>
    <row r="4079" spans="1:5" x14ac:dyDescent="0.15">
      <c r="A4079" s="23"/>
      <c r="B4079" s="24"/>
      <c r="C4079" s="24"/>
      <c r="D4079" s="25"/>
      <c r="E4079" s="24"/>
    </row>
    <row r="4080" spans="1:5" x14ac:dyDescent="0.15">
      <c r="A4080" s="23"/>
      <c r="B4080" s="24"/>
      <c r="C4080" s="24"/>
      <c r="D4080" s="25"/>
      <c r="E4080" s="24"/>
    </row>
    <row r="4081" spans="1:5" x14ac:dyDescent="0.15">
      <c r="A4081" s="23"/>
      <c r="B4081" s="24"/>
      <c r="C4081" s="24"/>
      <c r="D4081" s="25"/>
      <c r="E4081" s="24"/>
    </row>
    <row r="4082" spans="1:5" x14ac:dyDescent="0.15">
      <c r="A4082" s="23"/>
      <c r="B4082" s="24"/>
      <c r="C4082" s="24"/>
      <c r="D4082" s="25"/>
      <c r="E4082" s="24"/>
    </row>
    <row r="4083" spans="1:5" x14ac:dyDescent="0.15">
      <c r="A4083" s="23"/>
      <c r="B4083" s="24"/>
      <c r="C4083" s="24"/>
      <c r="D4083" s="25"/>
      <c r="E4083" s="24"/>
    </row>
    <row r="4084" spans="1:5" x14ac:dyDescent="0.15">
      <c r="A4084" s="23"/>
      <c r="B4084" s="24"/>
      <c r="C4084" s="24"/>
      <c r="D4084" s="25"/>
      <c r="E4084" s="24"/>
    </row>
    <row r="4085" spans="1:5" x14ac:dyDescent="0.15">
      <c r="A4085" s="26"/>
      <c r="B4085" s="27"/>
      <c r="C4085" s="27"/>
      <c r="D4085" s="25"/>
      <c r="E4085" s="27"/>
    </row>
    <row r="4086" spans="1:5" x14ac:dyDescent="0.15">
      <c r="A4086" s="23"/>
      <c r="B4086" s="24"/>
      <c r="C4086" s="24"/>
      <c r="D4086" s="25"/>
      <c r="E4086" s="24"/>
    </row>
    <row r="4087" spans="1:5" x14ac:dyDescent="0.15">
      <c r="A4087" s="26"/>
      <c r="B4087" s="27"/>
      <c r="C4087" s="27"/>
      <c r="D4087" s="25"/>
      <c r="E4087" s="27"/>
    </row>
    <row r="4088" spans="1:5" x14ac:dyDescent="0.15">
      <c r="A4088" s="26"/>
      <c r="B4088" s="27"/>
      <c r="C4088" s="27"/>
      <c r="D4088" s="25"/>
      <c r="E4088" s="27"/>
    </row>
    <row r="4089" spans="1:5" x14ac:dyDescent="0.15">
      <c r="A4089" s="23"/>
      <c r="B4089" s="24"/>
      <c r="C4089" s="24"/>
      <c r="D4089" s="25"/>
      <c r="E4089" s="24"/>
    </row>
    <row r="4090" spans="1:5" x14ac:dyDescent="0.15">
      <c r="A4090" s="23"/>
      <c r="B4090" s="24"/>
      <c r="C4090" s="24"/>
      <c r="D4090" s="25"/>
      <c r="E4090" s="24"/>
    </row>
    <row r="4091" spans="1:5" x14ac:dyDescent="0.15">
      <c r="A4091" s="23"/>
      <c r="B4091" s="24"/>
      <c r="C4091" s="24"/>
      <c r="D4091" s="25"/>
      <c r="E4091" s="24"/>
    </row>
    <row r="4092" spans="1:5" x14ac:dyDescent="0.15">
      <c r="A4092" s="23"/>
      <c r="B4092" s="24"/>
      <c r="C4092" s="24"/>
      <c r="D4092" s="25"/>
      <c r="E4092" s="24"/>
    </row>
    <row r="4093" spans="1:5" x14ac:dyDescent="0.15">
      <c r="A4093" s="23"/>
      <c r="B4093" s="24"/>
      <c r="C4093" s="24"/>
      <c r="D4093" s="25"/>
      <c r="E4093" s="24"/>
    </row>
    <row r="4094" spans="1:5" x14ac:dyDescent="0.15">
      <c r="A4094" s="26"/>
      <c r="B4094" s="27"/>
      <c r="C4094" s="27"/>
      <c r="D4094" s="25"/>
      <c r="E4094" s="27"/>
    </row>
    <row r="4095" spans="1:5" x14ac:dyDescent="0.15">
      <c r="A4095" s="23"/>
      <c r="B4095" s="24"/>
      <c r="C4095" s="24"/>
      <c r="D4095" s="25"/>
      <c r="E4095" s="24"/>
    </row>
    <row r="4096" spans="1:5" x14ac:dyDescent="0.15">
      <c r="A4096" s="23"/>
      <c r="B4096" s="24"/>
      <c r="C4096" s="24"/>
      <c r="D4096" s="25"/>
      <c r="E4096" s="24"/>
    </row>
    <row r="4097" spans="1:5" x14ac:dyDescent="0.15">
      <c r="A4097" s="26"/>
      <c r="B4097" s="27"/>
      <c r="C4097" s="27"/>
      <c r="D4097" s="25"/>
      <c r="E4097" s="27"/>
    </row>
    <row r="4098" spans="1:5" x14ac:dyDescent="0.15">
      <c r="A4098" s="23"/>
      <c r="B4098" s="24"/>
      <c r="C4098" s="24"/>
      <c r="D4098" s="25"/>
      <c r="E4098" s="24"/>
    </row>
    <row r="4099" spans="1:5" x14ac:dyDescent="0.15">
      <c r="A4099" s="26"/>
      <c r="B4099" s="27"/>
      <c r="C4099" s="27"/>
      <c r="D4099" s="25"/>
      <c r="E4099" s="27"/>
    </row>
    <row r="4100" spans="1:5" x14ac:dyDescent="0.15">
      <c r="A4100" s="23"/>
      <c r="B4100" s="24"/>
      <c r="C4100" s="24"/>
      <c r="D4100" s="25"/>
      <c r="E4100" s="24"/>
    </row>
    <row r="4101" spans="1:5" x14ac:dyDescent="0.15">
      <c r="A4101" s="26"/>
      <c r="B4101" s="27"/>
      <c r="C4101" s="27"/>
      <c r="D4101" s="25"/>
      <c r="E4101" s="27"/>
    </row>
    <row r="4102" spans="1:5" x14ac:dyDescent="0.15">
      <c r="A4102" s="23"/>
      <c r="B4102" s="24"/>
      <c r="C4102" s="24"/>
      <c r="D4102" s="25"/>
      <c r="E4102" s="24"/>
    </row>
    <row r="4103" spans="1:5" x14ac:dyDescent="0.15">
      <c r="A4103" s="26"/>
      <c r="B4103" s="27"/>
      <c r="C4103" s="27"/>
      <c r="D4103" s="25"/>
      <c r="E4103" s="27"/>
    </row>
    <row r="4104" spans="1:5" x14ac:dyDescent="0.15">
      <c r="A4104" s="23"/>
      <c r="B4104" s="24"/>
      <c r="C4104" s="24"/>
      <c r="D4104" s="25"/>
      <c r="E4104" s="24"/>
    </row>
    <row r="4105" spans="1:5" x14ac:dyDescent="0.15">
      <c r="A4105" s="26"/>
      <c r="B4105" s="27"/>
      <c r="C4105" s="27"/>
      <c r="D4105" s="25"/>
      <c r="E4105" s="27"/>
    </row>
    <row r="4106" spans="1:5" x14ac:dyDescent="0.15">
      <c r="A4106" s="23"/>
      <c r="B4106" s="24"/>
      <c r="C4106" s="24"/>
      <c r="D4106" s="25"/>
      <c r="E4106" s="24"/>
    </row>
    <row r="4107" spans="1:5" x14ac:dyDescent="0.15">
      <c r="A4107" s="26"/>
      <c r="B4107" s="27"/>
      <c r="C4107" s="27"/>
      <c r="D4107" s="25"/>
      <c r="E4107" s="27"/>
    </row>
    <row r="4108" spans="1:5" x14ac:dyDescent="0.15">
      <c r="A4108" s="23"/>
      <c r="B4108" s="24"/>
      <c r="C4108" s="24"/>
      <c r="D4108" s="25"/>
      <c r="E4108" s="24"/>
    </row>
    <row r="4109" spans="1:5" x14ac:dyDescent="0.15">
      <c r="A4109" s="23"/>
      <c r="B4109" s="24"/>
      <c r="C4109" s="24"/>
      <c r="D4109" s="25"/>
      <c r="E4109" s="24"/>
    </row>
    <row r="4110" spans="1:5" x14ac:dyDescent="0.15">
      <c r="A4110" s="23"/>
      <c r="B4110" s="24"/>
      <c r="C4110" s="24"/>
      <c r="D4110" s="25"/>
      <c r="E4110" s="24"/>
    </row>
    <row r="4111" spans="1:5" x14ac:dyDescent="0.15">
      <c r="A4111" s="23"/>
      <c r="B4111" s="24"/>
      <c r="C4111" s="24"/>
      <c r="D4111" s="25"/>
      <c r="E4111" s="24"/>
    </row>
    <row r="4112" spans="1:5" x14ac:dyDescent="0.15">
      <c r="A4112" s="26"/>
      <c r="B4112" s="27"/>
      <c r="C4112" s="27"/>
      <c r="D4112" s="25"/>
      <c r="E4112" s="27"/>
    </row>
    <row r="4113" spans="1:5" x14ac:dyDescent="0.15">
      <c r="A4113" s="23"/>
      <c r="B4113" s="24"/>
      <c r="C4113" s="24"/>
      <c r="D4113" s="25"/>
      <c r="E4113" s="24"/>
    </row>
    <row r="4114" spans="1:5" x14ac:dyDescent="0.15">
      <c r="A4114" s="23"/>
      <c r="B4114" s="24"/>
      <c r="C4114" s="24"/>
      <c r="D4114" s="25"/>
      <c r="E4114" s="24"/>
    </row>
    <row r="4115" spans="1:5" x14ac:dyDescent="0.15">
      <c r="A4115" s="23"/>
      <c r="B4115" s="24"/>
      <c r="C4115" s="24"/>
      <c r="D4115" s="25"/>
      <c r="E4115" s="24"/>
    </row>
    <row r="4116" spans="1:5" x14ac:dyDescent="0.15">
      <c r="A4116" s="23"/>
      <c r="B4116" s="24"/>
      <c r="C4116" s="24"/>
      <c r="D4116" s="25"/>
      <c r="E4116" s="24"/>
    </row>
    <row r="4117" spans="1:5" x14ac:dyDescent="0.15">
      <c r="A4117" s="23"/>
      <c r="B4117" s="24"/>
      <c r="C4117" s="24"/>
      <c r="D4117" s="25"/>
      <c r="E4117" s="24"/>
    </row>
    <row r="4118" spans="1:5" x14ac:dyDescent="0.15">
      <c r="A4118" s="23"/>
      <c r="B4118" s="24"/>
      <c r="C4118" s="24"/>
      <c r="D4118" s="25"/>
      <c r="E4118" s="24"/>
    </row>
    <row r="4119" spans="1:5" x14ac:dyDescent="0.15">
      <c r="A4119" s="23"/>
      <c r="B4119" s="24"/>
      <c r="C4119" s="24"/>
      <c r="D4119" s="25"/>
      <c r="E4119" s="24"/>
    </row>
    <row r="4120" spans="1:5" x14ac:dyDescent="0.15">
      <c r="A4120" s="26"/>
      <c r="B4120" s="27"/>
      <c r="C4120" s="27"/>
      <c r="D4120" s="25"/>
      <c r="E4120" s="27"/>
    </row>
    <row r="4121" spans="1:5" x14ac:dyDescent="0.15">
      <c r="A4121" s="23"/>
      <c r="B4121" s="24"/>
      <c r="C4121" s="24"/>
      <c r="D4121" s="25"/>
      <c r="E4121" s="24"/>
    </row>
    <row r="4122" spans="1:5" x14ac:dyDescent="0.15">
      <c r="A4122" s="23"/>
      <c r="B4122" s="24"/>
      <c r="C4122" s="24"/>
      <c r="D4122" s="25"/>
      <c r="E4122" s="24"/>
    </row>
    <row r="4123" spans="1:5" x14ac:dyDescent="0.15">
      <c r="A4123" s="26"/>
      <c r="B4123" s="27"/>
      <c r="C4123" s="27"/>
      <c r="D4123" s="25"/>
      <c r="E4123" s="27"/>
    </row>
    <row r="4124" spans="1:5" x14ac:dyDescent="0.15">
      <c r="A4124" s="23"/>
      <c r="B4124" s="24"/>
      <c r="C4124" s="24"/>
      <c r="D4124" s="25"/>
      <c r="E4124" s="24"/>
    </row>
    <row r="4125" spans="1:5" x14ac:dyDescent="0.15">
      <c r="A4125" s="23"/>
      <c r="B4125" s="24"/>
      <c r="C4125" s="24"/>
      <c r="D4125" s="25"/>
      <c r="E4125" s="24"/>
    </row>
    <row r="4126" spans="1:5" x14ac:dyDescent="0.15">
      <c r="A4126" s="26"/>
      <c r="B4126" s="27"/>
      <c r="C4126" s="27"/>
      <c r="D4126" s="25"/>
      <c r="E4126" s="27"/>
    </row>
    <row r="4127" spans="1:5" x14ac:dyDescent="0.15">
      <c r="A4127" s="23"/>
      <c r="B4127" s="24"/>
      <c r="C4127" s="24"/>
      <c r="D4127" s="25"/>
      <c r="E4127" s="24"/>
    </row>
    <row r="4128" spans="1:5" x14ac:dyDescent="0.15">
      <c r="A4128" s="23"/>
      <c r="B4128" s="24"/>
      <c r="C4128" s="24"/>
      <c r="D4128" s="25"/>
      <c r="E4128" s="24"/>
    </row>
    <row r="4129" spans="1:5" x14ac:dyDescent="0.15">
      <c r="A4129" s="26"/>
      <c r="B4129" s="27"/>
      <c r="C4129" s="27"/>
      <c r="D4129" s="25"/>
      <c r="E4129" s="27"/>
    </row>
    <row r="4130" spans="1:5" x14ac:dyDescent="0.15">
      <c r="A4130" s="23"/>
      <c r="B4130" s="24"/>
      <c r="C4130" s="24"/>
      <c r="D4130" s="25"/>
      <c r="E4130" s="24"/>
    </row>
    <row r="4131" spans="1:5" x14ac:dyDescent="0.15">
      <c r="A4131" s="23"/>
      <c r="B4131" s="24"/>
      <c r="C4131" s="24"/>
      <c r="D4131" s="25"/>
      <c r="E4131" s="24"/>
    </row>
    <row r="4132" spans="1:5" x14ac:dyDescent="0.15">
      <c r="A4132" s="26"/>
      <c r="B4132" s="27"/>
      <c r="C4132" s="27"/>
      <c r="D4132" s="25"/>
      <c r="E4132" s="27"/>
    </row>
    <row r="4133" spans="1:5" x14ac:dyDescent="0.15">
      <c r="A4133" s="23"/>
      <c r="B4133" s="24"/>
      <c r="C4133" s="24"/>
      <c r="D4133" s="25"/>
      <c r="E4133" s="24"/>
    </row>
    <row r="4134" spans="1:5" x14ac:dyDescent="0.15">
      <c r="A4134" s="26"/>
      <c r="B4134" s="27"/>
      <c r="C4134" s="27"/>
      <c r="D4134" s="25"/>
      <c r="E4134" s="27"/>
    </row>
    <row r="4135" spans="1:5" x14ac:dyDescent="0.15">
      <c r="A4135" s="23"/>
      <c r="B4135" s="24"/>
      <c r="C4135" s="24"/>
      <c r="D4135" s="25"/>
      <c r="E4135" s="24"/>
    </row>
    <row r="4136" spans="1:5" x14ac:dyDescent="0.15">
      <c r="A4136" s="26"/>
      <c r="B4136" s="27"/>
      <c r="C4136" s="27"/>
      <c r="D4136" s="25"/>
      <c r="E4136" s="27"/>
    </row>
    <row r="4137" spans="1:5" x14ac:dyDescent="0.15">
      <c r="A4137" s="23"/>
      <c r="B4137" s="24"/>
      <c r="C4137" s="24"/>
      <c r="D4137" s="25"/>
      <c r="E4137" s="24"/>
    </row>
    <row r="4138" spans="1:5" x14ac:dyDescent="0.15">
      <c r="A4138" s="26"/>
      <c r="B4138" s="27"/>
      <c r="C4138" s="27"/>
      <c r="D4138" s="25"/>
      <c r="E4138" s="27"/>
    </row>
    <row r="4139" spans="1:5" x14ac:dyDescent="0.15">
      <c r="A4139" s="23"/>
      <c r="B4139" s="24"/>
      <c r="C4139" s="24"/>
      <c r="D4139" s="25"/>
      <c r="E4139" s="24"/>
    </row>
    <row r="4140" spans="1:5" x14ac:dyDescent="0.15">
      <c r="A4140" s="23"/>
      <c r="B4140" s="24"/>
      <c r="C4140" s="24"/>
      <c r="D4140" s="25"/>
      <c r="E4140" s="24"/>
    </row>
    <row r="4141" spans="1:5" x14ac:dyDescent="0.15">
      <c r="A4141" s="23"/>
      <c r="B4141" s="24"/>
      <c r="C4141" s="24"/>
      <c r="D4141" s="25"/>
      <c r="E4141" s="24"/>
    </row>
    <row r="4142" spans="1:5" x14ac:dyDescent="0.15">
      <c r="A4142" s="26"/>
      <c r="B4142" s="27"/>
      <c r="C4142" s="27"/>
      <c r="D4142" s="25"/>
      <c r="E4142" s="27"/>
    </row>
    <row r="4143" spans="1:5" x14ac:dyDescent="0.15">
      <c r="A4143" s="23"/>
      <c r="B4143" s="24"/>
      <c r="C4143" s="24"/>
      <c r="D4143" s="25"/>
      <c r="E4143" s="24"/>
    </row>
    <row r="4144" spans="1:5" x14ac:dyDescent="0.15">
      <c r="A4144" s="26"/>
      <c r="B4144" s="27"/>
      <c r="C4144" s="27"/>
      <c r="D4144" s="25"/>
      <c r="E4144" s="27"/>
    </row>
    <row r="4145" spans="1:5" x14ac:dyDescent="0.15">
      <c r="A4145" s="23"/>
      <c r="B4145" s="24"/>
      <c r="C4145" s="24"/>
      <c r="D4145" s="25"/>
      <c r="E4145" s="24"/>
    </row>
    <row r="4146" spans="1:5" x14ac:dyDescent="0.15">
      <c r="A4146" s="26"/>
      <c r="B4146" s="27"/>
      <c r="C4146" s="27"/>
      <c r="D4146" s="25"/>
      <c r="E4146" s="27"/>
    </row>
    <row r="4147" spans="1:5" x14ac:dyDescent="0.15">
      <c r="A4147" s="23"/>
      <c r="B4147" s="24"/>
      <c r="C4147" s="24"/>
      <c r="D4147" s="25"/>
      <c r="E4147" s="24"/>
    </row>
    <row r="4148" spans="1:5" x14ac:dyDescent="0.15">
      <c r="A4148" s="26"/>
      <c r="B4148" s="27"/>
      <c r="C4148" s="27"/>
      <c r="D4148" s="25"/>
      <c r="E4148" s="27"/>
    </row>
    <row r="4149" spans="1:5" x14ac:dyDescent="0.15">
      <c r="A4149" s="23"/>
      <c r="B4149" s="24"/>
      <c r="C4149" s="24"/>
      <c r="D4149" s="25"/>
      <c r="E4149" s="24"/>
    </row>
    <row r="4150" spans="1:5" x14ac:dyDescent="0.15">
      <c r="A4150" s="26"/>
      <c r="B4150" s="27"/>
      <c r="C4150" s="27"/>
      <c r="D4150" s="25"/>
      <c r="E4150" s="27"/>
    </row>
    <row r="4151" spans="1:5" x14ac:dyDescent="0.15">
      <c r="A4151" s="23"/>
      <c r="B4151" s="24"/>
      <c r="C4151" s="24"/>
      <c r="D4151" s="25"/>
      <c r="E4151" s="24"/>
    </row>
    <row r="4152" spans="1:5" x14ac:dyDescent="0.15">
      <c r="A4152" s="26"/>
      <c r="B4152" s="27"/>
      <c r="C4152" s="27"/>
      <c r="D4152" s="25"/>
      <c r="E4152" s="27"/>
    </row>
    <row r="4153" spans="1:5" x14ac:dyDescent="0.15">
      <c r="A4153" s="23"/>
      <c r="B4153" s="24"/>
      <c r="C4153" s="24"/>
      <c r="D4153" s="25"/>
      <c r="E4153" s="24"/>
    </row>
    <row r="4154" spans="1:5" x14ac:dyDescent="0.15">
      <c r="A4154" s="26"/>
      <c r="B4154" s="27"/>
      <c r="C4154" s="27"/>
      <c r="D4154" s="25"/>
      <c r="E4154" s="27"/>
    </row>
    <row r="4155" spans="1:5" x14ac:dyDescent="0.15">
      <c r="A4155" s="23"/>
      <c r="B4155" s="24"/>
      <c r="C4155" s="24"/>
      <c r="D4155" s="25"/>
      <c r="E4155" s="24"/>
    </row>
    <row r="4156" spans="1:5" x14ac:dyDescent="0.15">
      <c r="A4156" s="26"/>
      <c r="B4156" s="27"/>
      <c r="C4156" s="27"/>
      <c r="D4156" s="25"/>
      <c r="E4156" s="27"/>
    </row>
    <row r="4157" spans="1:5" x14ac:dyDescent="0.15">
      <c r="A4157" s="23"/>
      <c r="B4157" s="24"/>
      <c r="C4157" s="24"/>
      <c r="D4157" s="25"/>
      <c r="E4157" s="24"/>
    </row>
    <row r="4158" spans="1:5" x14ac:dyDescent="0.15">
      <c r="A4158" s="26"/>
      <c r="B4158" s="27"/>
      <c r="C4158" s="27"/>
      <c r="D4158" s="25"/>
      <c r="E4158" s="27"/>
    </row>
    <row r="4159" spans="1:5" x14ac:dyDescent="0.15">
      <c r="A4159" s="23"/>
      <c r="B4159" s="24"/>
      <c r="C4159" s="24"/>
      <c r="D4159" s="25"/>
      <c r="E4159" s="24"/>
    </row>
    <row r="4160" spans="1:5" x14ac:dyDescent="0.15">
      <c r="A4160" s="26"/>
      <c r="B4160" s="27"/>
      <c r="C4160" s="27"/>
      <c r="D4160" s="25"/>
      <c r="E4160" s="27"/>
    </row>
    <row r="4161" spans="1:5" x14ac:dyDescent="0.15">
      <c r="A4161" s="23"/>
      <c r="B4161" s="24"/>
      <c r="C4161" s="24"/>
      <c r="D4161" s="25"/>
      <c r="E4161" s="24"/>
    </row>
    <row r="4162" spans="1:5" x14ac:dyDescent="0.15">
      <c r="A4162" s="26"/>
      <c r="B4162" s="27"/>
      <c r="C4162" s="27"/>
      <c r="D4162" s="25"/>
      <c r="E4162" s="27"/>
    </row>
    <row r="4163" spans="1:5" x14ac:dyDescent="0.15">
      <c r="A4163" s="23"/>
      <c r="B4163" s="24"/>
      <c r="C4163" s="24"/>
      <c r="D4163" s="25"/>
      <c r="E4163" s="24"/>
    </row>
    <row r="4164" spans="1:5" x14ac:dyDescent="0.15">
      <c r="A4164" s="26"/>
      <c r="B4164" s="27"/>
      <c r="C4164" s="27"/>
      <c r="D4164" s="25"/>
      <c r="E4164" s="27"/>
    </row>
    <row r="4165" spans="1:5" x14ac:dyDescent="0.15">
      <c r="A4165" s="23"/>
      <c r="B4165" s="24"/>
      <c r="C4165" s="24"/>
      <c r="D4165" s="25"/>
      <c r="E4165" s="24"/>
    </row>
    <row r="4166" spans="1:5" x14ac:dyDescent="0.15">
      <c r="A4166" s="26"/>
      <c r="B4166" s="27"/>
      <c r="C4166" s="27"/>
      <c r="D4166" s="25"/>
      <c r="E4166" s="27"/>
    </row>
    <row r="4167" spans="1:5" x14ac:dyDescent="0.15">
      <c r="A4167" s="23"/>
      <c r="B4167" s="24"/>
      <c r="C4167" s="24"/>
      <c r="D4167" s="25"/>
      <c r="E4167" s="24"/>
    </row>
    <row r="4168" spans="1:5" x14ac:dyDescent="0.15">
      <c r="A4168" s="26"/>
      <c r="B4168" s="27"/>
      <c r="C4168" s="27"/>
      <c r="D4168" s="25"/>
      <c r="E4168" s="27"/>
    </row>
    <row r="4169" spans="1:5" x14ac:dyDescent="0.15">
      <c r="A4169" s="23"/>
      <c r="B4169" s="24"/>
      <c r="C4169" s="24"/>
      <c r="D4169" s="25"/>
      <c r="E4169" s="24"/>
    </row>
    <row r="4170" spans="1:5" x14ac:dyDescent="0.15">
      <c r="A4170" s="23"/>
      <c r="B4170" s="24"/>
      <c r="C4170" s="24"/>
      <c r="D4170" s="25"/>
      <c r="E4170" s="24"/>
    </row>
    <row r="4171" spans="1:5" x14ac:dyDescent="0.15">
      <c r="A4171" s="23"/>
      <c r="B4171" s="24"/>
      <c r="C4171" s="24"/>
      <c r="D4171" s="25"/>
      <c r="E4171" s="24"/>
    </row>
    <row r="4172" spans="1:5" x14ac:dyDescent="0.15">
      <c r="A4172" s="23"/>
      <c r="B4172" s="24"/>
      <c r="C4172" s="24"/>
      <c r="D4172" s="25"/>
      <c r="E4172" s="24"/>
    </row>
    <row r="4173" spans="1:5" x14ac:dyDescent="0.15">
      <c r="A4173" s="23"/>
      <c r="B4173" s="24"/>
      <c r="C4173" s="24"/>
      <c r="D4173" s="25"/>
      <c r="E4173" s="24"/>
    </row>
    <row r="4174" spans="1:5" x14ac:dyDescent="0.15">
      <c r="A4174" s="26"/>
      <c r="B4174" s="27"/>
      <c r="C4174" s="27"/>
      <c r="D4174" s="25"/>
      <c r="E4174" s="27"/>
    </row>
    <row r="4175" spans="1:5" x14ac:dyDescent="0.15">
      <c r="A4175" s="23"/>
      <c r="B4175" s="24"/>
      <c r="C4175" s="24"/>
      <c r="D4175" s="25"/>
      <c r="E4175" s="24"/>
    </row>
    <row r="4176" spans="1:5" x14ac:dyDescent="0.15">
      <c r="A4176" s="23"/>
      <c r="B4176" s="24"/>
      <c r="C4176" s="24"/>
      <c r="D4176" s="25"/>
      <c r="E4176" s="24"/>
    </row>
    <row r="4177" spans="1:5" x14ac:dyDescent="0.15">
      <c r="A4177" s="26"/>
      <c r="B4177" s="27"/>
      <c r="C4177" s="27"/>
      <c r="D4177" s="25"/>
      <c r="E4177" s="27"/>
    </row>
    <row r="4178" spans="1:5" x14ac:dyDescent="0.15">
      <c r="A4178" s="23"/>
      <c r="B4178" s="24"/>
      <c r="C4178" s="24"/>
      <c r="D4178" s="25"/>
      <c r="E4178" s="24"/>
    </row>
    <row r="4179" spans="1:5" x14ac:dyDescent="0.15">
      <c r="A4179" s="26"/>
      <c r="B4179" s="27"/>
      <c r="C4179" s="27"/>
      <c r="D4179" s="25"/>
      <c r="E4179" s="27"/>
    </row>
    <row r="4180" spans="1:5" x14ac:dyDescent="0.15">
      <c r="A4180" s="23"/>
      <c r="B4180" s="24"/>
      <c r="C4180" s="24"/>
      <c r="D4180" s="25"/>
      <c r="E4180" s="24"/>
    </row>
    <row r="4181" spans="1:5" x14ac:dyDescent="0.15">
      <c r="A4181" s="26"/>
      <c r="B4181" s="27"/>
      <c r="C4181" s="27"/>
      <c r="D4181" s="25"/>
      <c r="E4181" s="27"/>
    </row>
    <row r="4182" spans="1:5" x14ac:dyDescent="0.15">
      <c r="A4182" s="23"/>
      <c r="B4182" s="24"/>
      <c r="C4182" s="24"/>
      <c r="D4182" s="25"/>
      <c r="E4182" s="24"/>
    </row>
    <row r="4183" spans="1:5" x14ac:dyDescent="0.15">
      <c r="A4183" s="23"/>
      <c r="B4183" s="24"/>
      <c r="C4183" s="24"/>
      <c r="D4183" s="25"/>
      <c r="E4183" s="24"/>
    </row>
    <row r="4184" spans="1:5" x14ac:dyDescent="0.15">
      <c r="A4184" s="26"/>
      <c r="B4184" s="27"/>
      <c r="C4184" s="27"/>
      <c r="D4184" s="25"/>
      <c r="E4184" s="27"/>
    </row>
    <row r="4185" spans="1:5" x14ac:dyDescent="0.15">
      <c r="A4185" s="23"/>
      <c r="B4185" s="24"/>
      <c r="C4185" s="24"/>
      <c r="D4185" s="25"/>
      <c r="E4185" s="24"/>
    </row>
    <row r="4186" spans="1:5" x14ac:dyDescent="0.15">
      <c r="A4186" s="23"/>
      <c r="B4186" s="24"/>
      <c r="C4186" s="24"/>
      <c r="D4186" s="25"/>
      <c r="E4186" s="24"/>
    </row>
    <row r="4187" spans="1:5" x14ac:dyDescent="0.15">
      <c r="A4187" s="23"/>
      <c r="B4187" s="24"/>
      <c r="C4187" s="24"/>
      <c r="D4187" s="25"/>
      <c r="E4187" s="24"/>
    </row>
    <row r="4188" spans="1:5" x14ac:dyDescent="0.15">
      <c r="A4188" s="23"/>
      <c r="B4188" s="24"/>
      <c r="C4188" s="24"/>
      <c r="D4188" s="25"/>
      <c r="E4188" s="24"/>
    </row>
    <row r="4189" spans="1:5" x14ac:dyDescent="0.15">
      <c r="A4189" s="23"/>
      <c r="B4189" s="24"/>
      <c r="C4189" s="24"/>
      <c r="D4189" s="25"/>
      <c r="E4189" s="24"/>
    </row>
    <row r="4190" spans="1:5" x14ac:dyDescent="0.15">
      <c r="A4190" s="26"/>
      <c r="B4190" s="27"/>
      <c r="C4190" s="27"/>
      <c r="D4190" s="25"/>
      <c r="E4190" s="27"/>
    </row>
    <row r="4191" spans="1:5" x14ac:dyDescent="0.15">
      <c r="A4191" s="23"/>
      <c r="B4191" s="24"/>
      <c r="C4191" s="24"/>
      <c r="D4191" s="25"/>
      <c r="E4191" s="24"/>
    </row>
    <row r="4192" spans="1:5" x14ac:dyDescent="0.15">
      <c r="A4192" s="23"/>
      <c r="B4192" s="24"/>
      <c r="C4192" s="24"/>
      <c r="D4192" s="25"/>
      <c r="E4192" s="24"/>
    </row>
    <row r="4193" spans="1:5" x14ac:dyDescent="0.15">
      <c r="A4193" s="26"/>
      <c r="B4193" s="27"/>
      <c r="C4193" s="27"/>
      <c r="D4193" s="25"/>
      <c r="E4193" s="27"/>
    </row>
    <row r="4194" spans="1:5" x14ac:dyDescent="0.15">
      <c r="A4194" s="23"/>
      <c r="B4194" s="24"/>
      <c r="C4194" s="24"/>
      <c r="D4194" s="25"/>
      <c r="E4194" s="24"/>
    </row>
    <row r="4195" spans="1:5" x14ac:dyDescent="0.15">
      <c r="A4195" s="26"/>
      <c r="B4195" s="27"/>
      <c r="C4195" s="27"/>
      <c r="D4195" s="25"/>
      <c r="E4195" s="27"/>
    </row>
    <row r="4196" spans="1:5" x14ac:dyDescent="0.15">
      <c r="A4196" s="23"/>
      <c r="B4196" s="24"/>
      <c r="C4196" s="24"/>
      <c r="D4196" s="25"/>
      <c r="E4196" s="24"/>
    </row>
    <row r="4197" spans="1:5" x14ac:dyDescent="0.15">
      <c r="A4197" s="23"/>
      <c r="B4197" s="24"/>
      <c r="C4197" s="24"/>
      <c r="D4197" s="25"/>
      <c r="E4197" s="24"/>
    </row>
    <row r="4198" spans="1:5" x14ac:dyDescent="0.15">
      <c r="A4198" s="26"/>
      <c r="B4198" s="27"/>
      <c r="C4198" s="27"/>
      <c r="D4198" s="25"/>
      <c r="E4198" s="27"/>
    </row>
    <row r="4199" spans="1:5" ht="8.4" thickBot="1" x14ac:dyDescent="0.2">
      <c r="A4199" s="28"/>
      <c r="B4199" s="29"/>
      <c r="C4199" s="29"/>
      <c r="D4199" s="30"/>
      <c r="E4199" s="29"/>
    </row>
  </sheetData>
  <sheetProtection password="FDEF" sheet="1" objects="1" scenarios="1" selectLockedCells="1" selectUnlockedCells="1"/>
  <phoneticPr fontId="2" type="noConversion"/>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88</vt:i4>
      </vt:variant>
    </vt:vector>
  </HeadingPairs>
  <TitlesOfParts>
    <vt:vector size="91" baseType="lpstr">
      <vt:lpstr>ENTRY</vt:lpstr>
      <vt:lpstr>PRINT</vt:lpstr>
      <vt:lpstr>Lookups</vt:lpstr>
      <vt:lpstr>AVGRowLength</vt:lpstr>
      <vt:lpstr>AVGRowsPerPlot</vt:lpstr>
      <vt:lpstr>Brand</vt:lpstr>
      <vt:lpstr>Coop_Address_1</vt:lpstr>
      <vt:lpstr>Coop_Address_2</vt:lpstr>
      <vt:lpstr>Coop_City</vt:lpstr>
      <vt:lpstr>Coop_Email</vt:lpstr>
      <vt:lpstr>Coop_First_Name</vt:lpstr>
      <vt:lpstr>Coop_Last_Name</vt:lpstr>
      <vt:lpstr>Coop_State</vt:lpstr>
      <vt:lpstr>Cooperator_Phone</vt:lpstr>
      <vt:lpstr>CoopZip</vt:lpstr>
      <vt:lpstr>Corn_Price</vt:lpstr>
      <vt:lpstr>County</vt:lpstr>
      <vt:lpstr>CustNo</vt:lpstr>
      <vt:lpstr>Date_Planted</vt:lpstr>
      <vt:lpstr>Directions_to_Plot</vt:lpstr>
      <vt:lpstr>Dollars_Per_Acre</vt:lpstr>
      <vt:lpstr>Drainage</vt:lpstr>
      <vt:lpstr>Drying_Charge</vt:lpstr>
      <vt:lpstr>Ear_Population</vt:lpstr>
      <vt:lpstr>Entry_Order</vt:lpstr>
      <vt:lpstr>Entry_Weight</vt:lpstr>
      <vt:lpstr>Excel_Record_Type</vt:lpstr>
      <vt:lpstr>F_RL</vt:lpstr>
      <vt:lpstr>Field_state</vt:lpstr>
      <vt:lpstr>File_Date</vt:lpstr>
      <vt:lpstr>FileName</vt:lpstr>
      <vt:lpstr>Fungicide</vt:lpstr>
      <vt:lpstr>Harvested</vt:lpstr>
      <vt:lpstr>Herbicide1</vt:lpstr>
      <vt:lpstr>Herbicide2</vt:lpstr>
      <vt:lpstr>Herbicide3</vt:lpstr>
      <vt:lpstr>Hybrid</vt:lpstr>
      <vt:lpstr>HYBRIDNB</vt:lpstr>
      <vt:lpstr>Insecticide</vt:lpstr>
      <vt:lpstr>Irrigation</vt:lpstr>
      <vt:lpstr>LastName</vt:lpstr>
      <vt:lpstr>Latitude</vt:lpstr>
      <vt:lpstr>Longitude</vt:lpstr>
      <vt:lpstr>Mois</vt:lpstr>
      <vt:lpstr>NUMBER</vt:lpstr>
      <vt:lpstr>of_Rows</vt:lpstr>
      <vt:lpstr>PCTHOH</vt:lpstr>
      <vt:lpstr>PCTRL</vt:lpstr>
      <vt:lpstr>PCTSL</vt:lpstr>
      <vt:lpstr>Plant_Population</vt:lpstr>
      <vt:lpstr>Planted_Date</vt:lpstr>
      <vt:lpstr>Planting_Rate</vt:lpstr>
      <vt:lpstr>Plot_State</vt:lpstr>
      <vt:lpstr>Plot_Status</vt:lpstr>
      <vt:lpstr>PLOTWT</vt:lpstr>
      <vt:lpstr>PoundsK</vt:lpstr>
      <vt:lpstr>PoundsN</vt:lpstr>
      <vt:lpstr>PoundsP</vt:lpstr>
      <vt:lpstr>Preplant_Tillage</vt:lpstr>
      <vt:lpstr>Prev_Herbicide</vt:lpstr>
      <vt:lpstr>Previous_Crop</vt:lpstr>
      <vt:lpstr>Previous_Herbicide</vt:lpstr>
      <vt:lpstr>ENTRY!Print_Area</vt:lpstr>
      <vt:lpstr>PRINT!Print_Area</vt:lpstr>
      <vt:lpstr>PRINT!Print_Titles</vt:lpstr>
      <vt:lpstr>Region</vt:lpstr>
      <vt:lpstr>RM</vt:lpstr>
      <vt:lpstr>Row_Width</vt:lpstr>
      <vt:lpstr>RowLengthPerPlot</vt:lpstr>
      <vt:lpstr>RowsPerPlot</vt:lpstr>
      <vt:lpstr>Seed_Treatment</vt:lpstr>
      <vt:lpstr>Site_Comments</vt:lpstr>
      <vt:lpstr>Site_Type</vt:lpstr>
      <vt:lpstr>Site_Zone</vt:lpstr>
      <vt:lpstr>SL</vt:lpstr>
      <vt:lpstr>Soil_Type</vt:lpstr>
      <vt:lpstr>SR_Email</vt:lpstr>
      <vt:lpstr>SR_Name</vt:lpstr>
      <vt:lpstr>SR_Phone</vt:lpstr>
      <vt:lpstr>SRNumber</vt:lpstr>
      <vt:lpstr>Stalks_Lodged</vt:lpstr>
      <vt:lpstr>States3</vt:lpstr>
      <vt:lpstr>Status</vt:lpstr>
      <vt:lpstr>Strip_Comment</vt:lpstr>
      <vt:lpstr>Trait</vt:lpstr>
      <vt:lpstr>TW</vt:lpstr>
      <vt:lpstr>Y_M</vt:lpstr>
      <vt:lpstr>YEAR</vt:lpstr>
      <vt:lpstr>Yield</vt:lpstr>
      <vt:lpstr>Zone</vt:lpstr>
      <vt:lpstr>Zonez</vt:lpstr>
    </vt:vector>
  </TitlesOfParts>
  <Company>Wyffels Hybrids,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Harvest Form</dc:subject>
  <dc:creator>Melissa Grant</dc:creator>
  <cp:lastModifiedBy>Joseph Stasell</cp:lastModifiedBy>
  <cp:lastPrinted>2013-05-08T17:40:51Z</cp:lastPrinted>
  <dcterms:created xsi:type="dcterms:W3CDTF">2001-07-31T17:32:35Z</dcterms:created>
  <dcterms:modified xsi:type="dcterms:W3CDTF">2024-10-30T00:51:45Z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TC060904631033</vt:lpwstr>
  </property>
</Properties>
</file>